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ri\Dropbox (FFSE)\COMPETITION\JEUX NATIONAUX\2019 MARTINIQUE\Programmes et réglements\Plannings\"/>
    </mc:Choice>
  </mc:AlternateContent>
  <xr:revisionPtr revIDLastSave="0" documentId="13_ncr:1_{89A910FB-ED21-479E-AD1E-974DB08256A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  <sheet name="Poule B" sheetId="2" r:id="rId2"/>
    <sheet name="Poule C" sheetId="3" r:id="rId3"/>
    <sheet name="Poule Féminine" sheetId="5" r:id="rId4"/>
    <sheet name="Phases finales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 l="1"/>
  <c r="S13" i="5" l="1"/>
  <c r="R10" i="5"/>
  <c r="T10" i="5"/>
  <c r="S12" i="5"/>
  <c r="S11" i="5"/>
  <c r="S10" i="5"/>
  <c r="R13" i="5"/>
  <c r="R12" i="5"/>
  <c r="R11" i="5"/>
  <c r="P13" i="5"/>
  <c r="P12" i="5"/>
  <c r="P11" i="5"/>
  <c r="P10" i="5"/>
  <c r="O13" i="5"/>
  <c r="O12" i="5"/>
  <c r="O10" i="5"/>
  <c r="N13" i="5"/>
  <c r="N12" i="5"/>
  <c r="N11" i="5"/>
  <c r="N10" i="5"/>
  <c r="M13" i="5"/>
  <c r="M12" i="5"/>
  <c r="M11" i="5"/>
  <c r="M10" i="5"/>
  <c r="L13" i="5"/>
  <c r="L12" i="5"/>
  <c r="L11" i="5"/>
  <c r="L10" i="5"/>
  <c r="K13" i="5"/>
  <c r="Q13" i="5" s="1"/>
  <c r="K12" i="5"/>
  <c r="Q12" i="5" s="1"/>
  <c r="K11" i="5"/>
  <c r="Q11" i="5" s="1"/>
  <c r="K10" i="5"/>
  <c r="Q10" i="5" s="1"/>
  <c r="J13" i="5"/>
  <c r="J12" i="5"/>
  <c r="J11" i="5"/>
  <c r="J10" i="5"/>
  <c r="G30" i="5"/>
  <c r="G29" i="5"/>
  <c r="G28" i="5"/>
  <c r="G27" i="5"/>
  <c r="D30" i="5"/>
  <c r="D29" i="5"/>
  <c r="D28" i="5"/>
  <c r="D27" i="5"/>
  <c r="D26" i="5"/>
  <c r="D25" i="5"/>
  <c r="G26" i="5"/>
  <c r="G25" i="5"/>
  <c r="G24" i="5"/>
  <c r="D24" i="5"/>
  <c r="D23" i="5"/>
  <c r="D22" i="5"/>
  <c r="D21" i="5"/>
  <c r="D20" i="5"/>
  <c r="G23" i="5"/>
  <c r="G22" i="5"/>
  <c r="G21" i="5"/>
  <c r="G20" i="5"/>
  <c r="G19" i="5"/>
  <c r="T13" i="5" l="1"/>
  <c r="T11" i="5"/>
  <c r="T12" i="5"/>
  <c r="G29" i="3"/>
  <c r="D29" i="3"/>
  <c r="G28" i="3"/>
  <c r="D28" i="3"/>
  <c r="G27" i="3"/>
  <c r="D27" i="3"/>
  <c r="G26" i="3"/>
  <c r="D26" i="3"/>
  <c r="G25" i="3"/>
  <c r="D25" i="3"/>
  <c r="G24" i="3"/>
  <c r="D24" i="3"/>
  <c r="G23" i="3"/>
  <c r="D23" i="3"/>
  <c r="G22" i="3"/>
  <c r="D22" i="3"/>
  <c r="G21" i="3"/>
  <c r="D21" i="3"/>
  <c r="G20" i="3"/>
  <c r="D20" i="3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R14" i="3"/>
  <c r="Q14" i="3"/>
  <c r="P14" i="3"/>
  <c r="N14" i="3"/>
  <c r="M14" i="3"/>
  <c r="L14" i="3"/>
  <c r="K14" i="3"/>
  <c r="J14" i="3"/>
  <c r="R13" i="3"/>
  <c r="Q13" i="3"/>
  <c r="P13" i="3"/>
  <c r="N13" i="3"/>
  <c r="M13" i="3"/>
  <c r="L13" i="3"/>
  <c r="K13" i="3"/>
  <c r="J13" i="3"/>
  <c r="O13" i="3" s="1"/>
  <c r="R12" i="3"/>
  <c r="Q12" i="3"/>
  <c r="P12" i="3"/>
  <c r="N12" i="3"/>
  <c r="M12" i="3"/>
  <c r="L12" i="3"/>
  <c r="K12" i="3"/>
  <c r="J12" i="3"/>
  <c r="O12" i="3" s="1"/>
  <c r="Q11" i="3"/>
  <c r="P11" i="3"/>
  <c r="N11" i="3"/>
  <c r="M11" i="3"/>
  <c r="L11" i="3"/>
  <c r="K11" i="3"/>
  <c r="J11" i="3"/>
  <c r="Q10" i="3"/>
  <c r="P10" i="3"/>
  <c r="N10" i="3"/>
  <c r="M10" i="3"/>
  <c r="L10" i="3"/>
  <c r="K10" i="3"/>
  <c r="J10" i="3"/>
  <c r="O10" i="3" s="1"/>
  <c r="R14" i="2"/>
  <c r="Q14" i="2"/>
  <c r="P14" i="2"/>
  <c r="N14" i="2"/>
  <c r="M14" i="2"/>
  <c r="L14" i="2"/>
  <c r="K14" i="2"/>
  <c r="J14" i="2"/>
  <c r="R13" i="2"/>
  <c r="Q13" i="2"/>
  <c r="P13" i="2"/>
  <c r="N13" i="2"/>
  <c r="M13" i="2"/>
  <c r="L13" i="2"/>
  <c r="K13" i="2"/>
  <c r="J13" i="2"/>
  <c r="R12" i="2"/>
  <c r="Q12" i="2"/>
  <c r="P12" i="2"/>
  <c r="N12" i="2"/>
  <c r="M12" i="2"/>
  <c r="L12" i="2"/>
  <c r="K12" i="2"/>
  <c r="J12" i="2"/>
  <c r="R11" i="2"/>
  <c r="Q11" i="2"/>
  <c r="P11" i="2"/>
  <c r="N11" i="2"/>
  <c r="M11" i="2"/>
  <c r="L11" i="2"/>
  <c r="K11" i="2"/>
  <c r="J11" i="2"/>
  <c r="R10" i="2"/>
  <c r="Q10" i="2"/>
  <c r="P10" i="2"/>
  <c r="N10" i="2"/>
  <c r="M10" i="2"/>
  <c r="L10" i="2"/>
  <c r="K10" i="2"/>
  <c r="J10" i="2"/>
  <c r="Q14" i="1"/>
  <c r="Q13" i="1"/>
  <c r="Q12" i="1"/>
  <c r="Q11" i="1"/>
  <c r="Q10" i="1"/>
  <c r="P14" i="1"/>
  <c r="P13" i="1"/>
  <c r="P12" i="1"/>
  <c r="P11" i="1"/>
  <c r="P10" i="1"/>
  <c r="O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M10" i="1"/>
  <c r="N10" i="1"/>
  <c r="L10" i="1"/>
  <c r="K10" i="1"/>
  <c r="O14" i="3" l="1"/>
  <c r="O11" i="2"/>
  <c r="O12" i="2"/>
  <c r="O13" i="2"/>
  <c r="O10" i="2"/>
  <c r="O14" i="2"/>
  <c r="R11" i="3"/>
  <c r="O11" i="3"/>
  <c r="R10" i="3"/>
  <c r="R11" i="1"/>
  <c r="R14" i="1"/>
  <c r="R13" i="1"/>
  <c r="R12" i="1"/>
  <c r="R10" i="1"/>
  <c r="J11" i="1" l="1"/>
  <c r="O11" i="1" s="1"/>
  <c r="J12" i="1"/>
  <c r="O12" i="1" s="1"/>
  <c r="J13" i="1"/>
  <c r="O13" i="1" s="1"/>
  <c r="J14" i="1"/>
  <c r="O14" i="1" s="1"/>
  <c r="J10" i="1"/>
  <c r="O10" i="1" s="1"/>
  <c r="G29" i="1"/>
  <c r="G27" i="1"/>
  <c r="D24" i="1"/>
  <c r="D22" i="1"/>
  <c r="G28" i="1"/>
  <c r="G26" i="1"/>
  <c r="G24" i="1"/>
  <c r="G21" i="1"/>
  <c r="D27" i="1"/>
  <c r="D25" i="1"/>
  <c r="G23" i="1"/>
  <c r="D21" i="1"/>
  <c r="D29" i="1"/>
  <c r="D26" i="1"/>
  <c r="D23" i="1"/>
  <c r="G20" i="1"/>
  <c r="D28" i="1"/>
  <c r="G25" i="1"/>
  <c r="G22" i="1"/>
  <c r="D20" i="1"/>
  <c r="D19" i="5" l="1"/>
</calcChain>
</file>

<file path=xl/sharedStrings.xml><?xml version="1.0" encoding="utf-8"?>
<sst xmlns="http://schemas.openxmlformats.org/spreadsheetml/2006/main" count="269" uniqueCount="117">
  <si>
    <t>Poule A</t>
  </si>
  <si>
    <t>Classement</t>
  </si>
  <si>
    <t>Victoire</t>
  </si>
  <si>
    <t>3 points</t>
  </si>
  <si>
    <t>Match nul</t>
  </si>
  <si>
    <t>1 point</t>
  </si>
  <si>
    <t>Défaite</t>
  </si>
  <si>
    <t>0 point</t>
  </si>
  <si>
    <t>Forfait</t>
  </si>
  <si>
    <t>Terrain</t>
  </si>
  <si>
    <t>Date</t>
  </si>
  <si>
    <t>Horaire</t>
  </si>
  <si>
    <t>Rencontres</t>
  </si>
  <si>
    <t>Resultats</t>
  </si>
  <si>
    <t>Clubs</t>
  </si>
  <si>
    <t>M1</t>
  </si>
  <si>
    <t>M2</t>
  </si>
  <si>
    <t>M3</t>
  </si>
  <si>
    <t>M4</t>
  </si>
  <si>
    <t xml:space="preserve">Total </t>
  </si>
  <si>
    <t>BP</t>
  </si>
  <si>
    <t>BC</t>
  </si>
  <si>
    <t>Diff</t>
  </si>
  <si>
    <t>Poule C</t>
  </si>
  <si>
    <t xml:space="preserve">Matchs de 2*10 minutes </t>
  </si>
  <si>
    <t>Poule B</t>
  </si>
  <si>
    <t>Basket-ball &gt; Hommes</t>
  </si>
  <si>
    <t xml:space="preserve">Quarts de finale </t>
  </si>
  <si>
    <t>resultats</t>
  </si>
  <si>
    <t>Demi-finales 1</t>
  </si>
  <si>
    <t>resultat</t>
  </si>
  <si>
    <t>Vainqueur QF1</t>
  </si>
  <si>
    <t>Vainqueur QF4</t>
  </si>
  <si>
    <t>Vainqueur QF2</t>
  </si>
  <si>
    <t>Vainqueur QF3</t>
  </si>
  <si>
    <t xml:space="preserve">3ème place </t>
  </si>
  <si>
    <t>Perdant DM1</t>
  </si>
  <si>
    <t>Perdant DM2</t>
  </si>
  <si>
    <t xml:space="preserve">Finale </t>
  </si>
  <si>
    <t>Vainqueur DM1</t>
  </si>
  <si>
    <t>Vainqueur DM2</t>
  </si>
  <si>
    <t>Phases Finales</t>
  </si>
  <si>
    <t>1er de poule</t>
  </si>
  <si>
    <t>1er poule +</t>
  </si>
  <si>
    <t>1er poule ++</t>
  </si>
  <si>
    <t>3ème poule</t>
  </si>
  <si>
    <t>3ème poule --</t>
  </si>
  <si>
    <t>3ème poule -</t>
  </si>
  <si>
    <t xml:space="preserve"> 2ème -</t>
  </si>
  <si>
    <t>2ème poule</t>
  </si>
  <si>
    <t>2ème  poule</t>
  </si>
  <si>
    <t>Matchs de classements</t>
  </si>
  <si>
    <t>4ème poule ++</t>
  </si>
  <si>
    <t>5ème poule --</t>
  </si>
  <si>
    <t xml:space="preserve">4ème poule </t>
  </si>
  <si>
    <t xml:space="preserve">5ème poule </t>
  </si>
  <si>
    <t>4ème poule -</t>
  </si>
  <si>
    <t xml:space="preserve"> 5ème +</t>
  </si>
  <si>
    <t>Demi finales</t>
  </si>
  <si>
    <t>Vainq.QF2</t>
  </si>
  <si>
    <t xml:space="preserve">Vainq.QF1 </t>
  </si>
  <si>
    <t xml:space="preserve">Vainq.QF3 </t>
  </si>
  <si>
    <t>9h00</t>
  </si>
  <si>
    <t>10h30</t>
  </si>
  <si>
    <t>12h00</t>
  </si>
  <si>
    <t>13h30</t>
  </si>
  <si>
    <t>Basket-ball &gt; Femmes</t>
  </si>
  <si>
    <t xml:space="preserve">Poule Unique </t>
  </si>
  <si>
    <t>M5</t>
  </si>
  <si>
    <t>M6</t>
  </si>
  <si>
    <t>Poule unique en championnat Aller-retour. Le classement de la poule détermine le classement final des Jeux Nationaux du Sport d'Entreprise</t>
  </si>
  <si>
    <t>11h15</t>
  </si>
  <si>
    <t>12h45</t>
  </si>
  <si>
    <t>14h15</t>
  </si>
  <si>
    <t>15h00</t>
  </si>
  <si>
    <t>15h45</t>
  </si>
  <si>
    <t>16h30</t>
  </si>
  <si>
    <t>17h15</t>
  </si>
  <si>
    <t>09h00</t>
  </si>
  <si>
    <t>09h45</t>
  </si>
  <si>
    <t>15H00</t>
  </si>
  <si>
    <t>15H45</t>
  </si>
  <si>
    <t>16H30</t>
  </si>
  <si>
    <t>17H15</t>
  </si>
  <si>
    <t>09H00</t>
  </si>
  <si>
    <t>09H45</t>
  </si>
  <si>
    <t>10H45</t>
  </si>
  <si>
    <t>11H30</t>
  </si>
  <si>
    <t>9H45</t>
  </si>
  <si>
    <t>10H30</t>
  </si>
  <si>
    <t>Finale (2*20 min)</t>
  </si>
  <si>
    <t>SAMAC</t>
  </si>
  <si>
    <t>PREFECTURE 972</t>
  </si>
  <si>
    <t>FORT DE France</t>
  </si>
  <si>
    <t>POMPIERS PARIS</t>
  </si>
  <si>
    <t>BANQUE DE France</t>
  </si>
  <si>
    <t>DIGICEL</t>
  </si>
  <si>
    <t>EDF MARTINIQUE</t>
  </si>
  <si>
    <t>ADAPEI</t>
  </si>
  <si>
    <t>CGOS HOSPITALIERE</t>
  </si>
  <si>
    <t>CT MARTINIQUE</t>
  </si>
  <si>
    <t>ACADEMIE 972</t>
  </si>
  <si>
    <t>PARFUMS DIOR</t>
  </si>
  <si>
    <t>SARA</t>
  </si>
  <si>
    <t>CACEM</t>
  </si>
  <si>
    <t>CAF</t>
  </si>
  <si>
    <t>Poule FEMININE</t>
  </si>
  <si>
    <t>ADAPEI/LMSE</t>
  </si>
  <si>
    <t>DIGICEL/LMSE</t>
  </si>
  <si>
    <t>-1 point</t>
  </si>
  <si>
    <t>9h45</t>
  </si>
  <si>
    <t>11H15</t>
  </si>
  <si>
    <t>13H30</t>
  </si>
  <si>
    <t>14h00</t>
  </si>
  <si>
    <t>hall des sports - Rue Jules Ferry - 97228 Sainte Luce</t>
  </si>
  <si>
    <t>pour</t>
  </si>
  <si>
    <t>contre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</si>
</sst>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/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0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Border="1"/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9" fillId="0" borderId="1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0" fillId="0" borderId="0" xfId="0"/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3" borderId="7" xfId="0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3" borderId="4" xfId="0" applyFont="1" applyFill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34668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1415531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139181</xdr:colOff>
      <xdr:row>4</xdr:row>
      <xdr:rowOff>152400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1177406</xdr:colOff>
      <xdr:row>4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62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561975</xdr:colOff>
      <xdr:row>0</xdr:row>
      <xdr:rowOff>19050</xdr:rowOff>
    </xdr:from>
    <xdr:to>
      <xdr:col>16</xdr:col>
      <xdr:colOff>701156</xdr:colOff>
      <xdr:row>4</xdr:row>
      <xdr:rowOff>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90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561975</xdr:colOff>
      <xdr:row>0</xdr:row>
      <xdr:rowOff>0</xdr:rowOff>
    </xdr:from>
    <xdr:to>
      <xdr:col>10</xdr:col>
      <xdr:colOff>400050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19050</xdr:colOff>
      <xdr:row>5</xdr:row>
      <xdr:rowOff>34668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66675</xdr:rowOff>
    </xdr:from>
    <xdr:to>
      <xdr:col>6</xdr:col>
      <xdr:colOff>1444106</xdr:colOff>
      <xdr:row>4</xdr:row>
      <xdr:rowOff>47625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561975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523875</xdr:colOff>
      <xdr:row>0</xdr:row>
      <xdr:rowOff>114300</xdr:rowOff>
    </xdr:from>
    <xdr:to>
      <xdr:col>17</xdr:col>
      <xdr:colOff>663056</xdr:colOff>
      <xdr:row>4</xdr:row>
      <xdr:rowOff>95250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1143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D5C1658A-89D3-4BA8-AB99-DDA352ECB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66675</xdr:rowOff>
    </xdr:from>
    <xdr:to>
      <xdr:col>6</xdr:col>
      <xdr:colOff>1444106</xdr:colOff>
      <xdr:row>4</xdr:row>
      <xdr:rowOff>47625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AB79EA34-116C-48E8-9844-49F4679B3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561975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C3FA31-0081-4879-A29F-371B3573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523875</xdr:colOff>
      <xdr:row>0</xdr:row>
      <xdr:rowOff>114300</xdr:rowOff>
    </xdr:from>
    <xdr:to>
      <xdr:col>20</xdr:col>
      <xdr:colOff>443981</xdr:colOff>
      <xdr:row>4</xdr:row>
      <xdr:rowOff>95250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5660E1A9-E639-49CC-80A7-2C94CF9A8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1143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123825</xdr:rowOff>
    </xdr:from>
    <xdr:to>
      <xdr:col>8</xdr:col>
      <xdr:colOff>2153</xdr:colOff>
      <xdr:row>4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123825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723900</xdr:colOff>
      <xdr:row>0</xdr:row>
      <xdr:rowOff>57150</xdr:rowOff>
    </xdr:from>
    <xdr:to>
      <xdr:col>17</xdr:col>
      <xdr:colOff>101081</xdr:colOff>
      <xdr:row>4</xdr:row>
      <xdr:rowOff>38100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571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133351</xdr:colOff>
      <xdr:row>0</xdr:row>
      <xdr:rowOff>9525</xdr:rowOff>
    </xdr:from>
    <xdr:to>
      <xdr:col>11</xdr:col>
      <xdr:colOff>323851</xdr:colOff>
      <xdr:row>4</xdr:row>
      <xdr:rowOff>179014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9525"/>
          <a:ext cx="952500" cy="93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1</xdr:rowOff>
    </xdr:from>
    <xdr:to>
      <xdr:col>3</xdr:col>
      <xdr:colOff>104775</xdr:colOff>
      <xdr:row>4</xdr:row>
      <xdr:rowOff>141545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"/>
          <a:ext cx="923925" cy="90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E6" sqref="E6:F6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7109375" bestFit="1" customWidth="1"/>
    <col min="6" max="6" width="8" bestFit="1" customWidth="1"/>
    <col min="7" max="7" width="23" customWidth="1"/>
    <col min="10" max="10" width="15" bestFit="1" customWidth="1"/>
    <col min="11" max="18" width="8.7109375" customWidth="1"/>
  </cols>
  <sheetData>
    <row r="1" spans="1:19" s="1" customFormat="1" x14ac:dyDescent="0.25">
      <c r="A1" s="2"/>
      <c r="B1" s="2"/>
      <c r="C1" s="109" t="s">
        <v>26</v>
      </c>
      <c r="D1" s="110"/>
      <c r="E1" s="110"/>
      <c r="F1" s="110"/>
      <c r="G1" s="2"/>
      <c r="H1" s="109" t="s">
        <v>26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" customFormat="1" x14ac:dyDescent="0.25">
      <c r="A2" s="2"/>
      <c r="B2" s="2"/>
      <c r="C2" s="110"/>
      <c r="D2" s="110"/>
      <c r="E2" s="110"/>
      <c r="F2" s="110"/>
      <c r="G2" s="2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0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100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101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0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102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  <c r="S9" s="2"/>
    </row>
    <row r="10" spans="1:19" ht="21.75" thickBot="1" x14ac:dyDescent="0.4">
      <c r="A10" s="130" t="s">
        <v>103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CT MARTINIQUE</v>
      </c>
      <c r="K10" s="103" t="str">
        <f>IF($E$20="","",IF($E$20&gt;$F$20,3,IF($E$20=$F$20,1,0)))</f>
        <v/>
      </c>
      <c r="L10" s="103" t="str">
        <f>IF($F$22="","",IF($F$22&gt;$E$22,3,IF($F$22=$E$22,1,0)))</f>
        <v/>
      </c>
      <c r="M10" s="103" t="str">
        <f>IF($F$25="","",IF($F$25&gt;$E$25,3,IF($F$25=$E$25,1,0)))</f>
        <v/>
      </c>
      <c r="N10" s="103" t="str">
        <f>IF($E$28="","",IF($E$28&gt;$F$28,3,IF($E$28=$F$28,1,0)))</f>
        <v/>
      </c>
      <c r="O10" s="27">
        <f t="shared" ref="O10:O15" si="0">IF(J10="","",SUM(J10:N10))</f>
        <v>0</v>
      </c>
      <c r="P10" s="103" t="str">
        <f>IF($E$20="","",SUM($F$22,$F$25,$E$28,$E$32,$E$20))</f>
        <v/>
      </c>
      <c r="Q10" s="103" t="str">
        <f>IF($F$20="","",SUM($E$22,$E$25,$F$28,$E$32,$F$20))</f>
        <v/>
      </c>
      <c r="R10" s="104" t="str">
        <f>IF($E$20="","",P10-Q10)</f>
        <v/>
      </c>
      <c r="S10" s="2"/>
    </row>
    <row r="11" spans="1:19" ht="15.75" x14ac:dyDescent="0.25">
      <c r="A11" s="133" t="s">
        <v>105</v>
      </c>
      <c r="B11" s="134"/>
      <c r="C11" s="135"/>
      <c r="D11" s="23"/>
      <c r="E11" s="23"/>
      <c r="F11" s="22"/>
      <c r="G11" s="22"/>
      <c r="H11" s="22"/>
      <c r="I11" s="2"/>
      <c r="J11" s="29" t="str">
        <f t="shared" ref="J11:J14" si="1">A8</f>
        <v>ACADEMIE 972</v>
      </c>
      <c r="K11" s="103" t="str">
        <f>IF($F$20="","",IF($F$20&gt;$E$20,3,IF($F$20=$E$20,1,0)))</f>
        <v/>
      </c>
      <c r="L11" s="103" t="str">
        <f>IF($E$23="","",IF($E$23&gt;$F$23,3,IF($E$23=$F$23,1,0)))</f>
        <v/>
      </c>
      <c r="M11" s="103" t="str">
        <f>IF($E$26="","",IF($E$26&gt;$F$26,3,IF($E$26=$F$26,1,0)))</f>
        <v/>
      </c>
      <c r="N11" s="103" t="str">
        <f>IF($E$29="","",IF($E$29&gt;$F$29,3,IF($E$29=$F$29,1,0)))</f>
        <v/>
      </c>
      <c r="O11" s="27">
        <f t="shared" si="0"/>
        <v>0</v>
      </c>
      <c r="P11" s="103" t="str">
        <f>IF($F$20="","",SUM($E$23,$E$26,$E$29,$E$31,$F$20))</f>
        <v/>
      </c>
      <c r="Q11" s="103" t="str">
        <f>IF($E$20="","",SUM($F$23,$F$26,$F$29,$E$31,$E$20))</f>
        <v/>
      </c>
      <c r="R11" s="104" t="str">
        <f>IF($F$20="","",P11-Q11)</f>
        <v/>
      </c>
      <c r="S11" s="2"/>
    </row>
    <row r="12" spans="1:19" ht="15.75" x14ac:dyDescent="0.25">
      <c r="A12" s="22"/>
      <c r="B12" s="22"/>
      <c r="C12" s="22"/>
      <c r="D12" s="23"/>
      <c r="E12" s="23"/>
      <c r="F12" s="22"/>
      <c r="G12" s="22"/>
      <c r="H12" s="22"/>
      <c r="I12" s="2"/>
      <c r="J12" s="29" t="str">
        <f t="shared" si="1"/>
        <v>PARFUMS DIOR</v>
      </c>
      <c r="K12" s="103" t="str">
        <f>IF($E$21="","",IF($E$21&gt;$F$21,3,IF($E$21=$F$21,1,0)))</f>
        <v/>
      </c>
      <c r="L12" s="103" t="str">
        <f>IF($F$23="","",IF($F$23&gt;$E$23,3,IF($F$23=$E$23,1,0)))</f>
        <v/>
      </c>
      <c r="M12" s="103" t="str">
        <f>IF($E$25="","",IF($E$25&gt;$F$25,3,IF($E$25=$F$25,1,0)))</f>
        <v/>
      </c>
      <c r="N12" s="103" t="str">
        <f>IF($E$27="","",IF($E$27&gt;$F$27,3,IF($E$27=$F$27,1,0)))</f>
        <v/>
      </c>
      <c r="O12" s="27">
        <f t="shared" si="0"/>
        <v>0</v>
      </c>
      <c r="P12" s="103" t="str">
        <f>IF($E$21="","",SUM($F$23,$E$25,$E$27,$F$31,$E$21))</f>
        <v/>
      </c>
      <c r="Q12" s="103" t="str">
        <f>IF($F$21="","",SUM($E$23,$F$25,$F$27,$F$31,$F$21))</f>
        <v/>
      </c>
      <c r="R12" s="104" t="str">
        <f>IF($E$21="","",P12-Q12)</f>
        <v/>
      </c>
      <c r="S12" s="2"/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SARA</v>
      </c>
      <c r="K13" s="103" t="str">
        <f>IF($F$21="","",IF($F$21&gt;$E$21,3,IF($F$21=$E$21,1,0)))</f>
        <v/>
      </c>
      <c r="L13" s="103" t="str">
        <f>IF($F$24="","",IF($F$24&gt;$E$24,3,IF($F$24=$E$24,1,0)))</f>
        <v/>
      </c>
      <c r="M13" s="103" t="str">
        <f>IF($F$26="","",IF($F$26&gt;$E$26,3,IF($F$26=$E$26,1,0)))</f>
        <v/>
      </c>
      <c r="N13" s="103" t="str">
        <f>IF($F$28="","",IF($F$28&gt;$E$28,3,IF($F$28=$E$28,1,0)))</f>
        <v/>
      </c>
      <c r="O13" s="27">
        <f t="shared" si="0"/>
        <v>0</v>
      </c>
      <c r="P13" s="103" t="str">
        <f>IF($F$21="","",SUM($F$24,$F$26,$F$28,$F$21))</f>
        <v/>
      </c>
      <c r="Q13" s="103" t="str">
        <f>IF($E$21="","",SUM($E$24,$E$26,$E$28,$E$21))</f>
        <v/>
      </c>
      <c r="R13" s="104" t="str">
        <f>IF($F$21="","",P13-Q13)</f>
        <v/>
      </c>
      <c r="S13" s="2"/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CAF</v>
      </c>
      <c r="K14" s="105" t="str">
        <f>IF($E$22="","",IF($E$22&gt;$F$22,3,IF($E$22=$F$22,1,0)))</f>
        <v/>
      </c>
      <c r="L14" s="105" t="str">
        <f>IF($E$24="","",IF($E$24&gt;$F$24,3,IF($E$24=$F$24,1,0)))</f>
        <v/>
      </c>
      <c r="M14" s="105" t="str">
        <f>IF($F$27="","",IF($F$27&gt;$E$27,3,IF($F$27=$E$27,1,0)))</f>
        <v/>
      </c>
      <c r="N14" s="105" t="str">
        <f>IF($F$29="","",IF($F$29&gt;$E$29,3,IF($F$29=$E$29,1,0)))</f>
        <v/>
      </c>
      <c r="O14" s="32">
        <f t="shared" si="0"/>
        <v>0</v>
      </c>
      <c r="P14" s="105" t="str">
        <f>IF($E$22="","",SUM($E$24,$F$27,$F$29,$E$22))</f>
        <v/>
      </c>
      <c r="Q14" s="105" t="str">
        <f>IF($F$22="","",SUM($F$24,$E$27,$E$29,$F$22))</f>
        <v/>
      </c>
      <c r="R14" s="106" t="str">
        <f>IF($E$22="","",P14-Q14)</f>
        <v/>
      </c>
      <c r="S14" s="2"/>
    </row>
    <row r="15" spans="1:19" ht="16.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107"/>
      <c r="O15" s="108" t="str">
        <f t="shared" si="0"/>
        <v/>
      </c>
      <c r="P15" s="22"/>
      <c r="Q15" s="22"/>
      <c r="R15" s="2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  <c r="H16" s="2"/>
      <c r="I16" s="2"/>
      <c r="J16" s="2"/>
      <c r="K16" s="2"/>
      <c r="L16" s="2"/>
      <c r="M16" s="2"/>
      <c r="N16" s="107"/>
      <c r="O16" s="107"/>
      <c r="P16" s="107"/>
      <c r="Q16" s="107"/>
      <c r="R16" s="107"/>
      <c r="S16" s="2"/>
    </row>
    <row r="17" spans="1:7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</row>
    <row r="18" spans="1:7" ht="15.75" thickBot="1" x14ac:dyDescent="0.3">
      <c r="A18" s="36"/>
      <c r="B18" s="37"/>
      <c r="C18" s="37"/>
      <c r="D18" s="38"/>
      <c r="E18" s="117" t="s">
        <v>13</v>
      </c>
      <c r="F18" s="117"/>
      <c r="G18" s="39"/>
    </row>
    <row r="19" spans="1:7" ht="15.75" thickBot="1" x14ac:dyDescent="0.3">
      <c r="A19" s="114" t="s">
        <v>114</v>
      </c>
      <c r="B19" s="115"/>
      <c r="C19" s="115"/>
      <c r="D19" s="115"/>
      <c r="E19" s="115"/>
      <c r="F19" s="115"/>
      <c r="G19" s="116"/>
    </row>
    <row r="20" spans="1:7" ht="15.75" x14ac:dyDescent="0.25">
      <c r="A20" s="98">
        <v>1</v>
      </c>
      <c r="B20" s="91">
        <v>43594</v>
      </c>
      <c r="C20" s="99" t="s">
        <v>62</v>
      </c>
      <c r="D20" s="93" t="str">
        <f>A7</f>
        <v>CT MARTINIQUE</v>
      </c>
      <c r="E20" s="94"/>
      <c r="F20" s="94"/>
      <c r="G20" s="95" t="str">
        <f>A8</f>
        <v>ACADEMIE 972</v>
      </c>
    </row>
    <row r="21" spans="1:7" ht="15.75" x14ac:dyDescent="0.25">
      <c r="A21" s="8">
        <v>2</v>
      </c>
      <c r="B21" s="68">
        <v>43594</v>
      </c>
      <c r="C21" s="4" t="s">
        <v>62</v>
      </c>
      <c r="D21" s="5" t="str">
        <f>A9</f>
        <v>PARFUMS DIOR</v>
      </c>
      <c r="E21" s="6"/>
      <c r="F21" s="6"/>
      <c r="G21" s="7" t="str">
        <f>A10</f>
        <v>SARA</v>
      </c>
    </row>
    <row r="22" spans="1:7" ht="15.75" x14ac:dyDescent="0.25">
      <c r="A22" s="8">
        <v>1</v>
      </c>
      <c r="B22" s="68">
        <v>43594</v>
      </c>
      <c r="C22" s="9" t="s">
        <v>63</v>
      </c>
      <c r="D22" s="5" t="str">
        <f>A11</f>
        <v>CAF</v>
      </c>
      <c r="E22" s="6"/>
      <c r="F22" s="6"/>
      <c r="G22" s="7" t="str">
        <f>A7</f>
        <v>CT MARTINIQUE</v>
      </c>
    </row>
    <row r="23" spans="1:7" ht="15.75" x14ac:dyDescent="0.25">
      <c r="A23" s="8">
        <v>2</v>
      </c>
      <c r="B23" s="68">
        <v>43594</v>
      </c>
      <c r="C23" s="10" t="s">
        <v>63</v>
      </c>
      <c r="D23" s="5" t="str">
        <f>A8</f>
        <v>ACADEMIE 972</v>
      </c>
      <c r="E23" s="6"/>
      <c r="F23" s="6"/>
      <c r="G23" s="7" t="str">
        <f>A9</f>
        <v>PARFUMS DIOR</v>
      </c>
    </row>
    <row r="24" spans="1:7" ht="15.75" x14ac:dyDescent="0.25">
      <c r="A24" s="8">
        <v>1</v>
      </c>
      <c r="B24" s="68">
        <v>43594</v>
      </c>
      <c r="C24" s="4" t="s">
        <v>64</v>
      </c>
      <c r="D24" s="5" t="str">
        <f>A11</f>
        <v>CAF</v>
      </c>
      <c r="E24" s="6"/>
      <c r="F24" s="6"/>
      <c r="G24" s="7" t="str">
        <f>A10</f>
        <v>SARA</v>
      </c>
    </row>
    <row r="25" spans="1:7" ht="15.75" x14ac:dyDescent="0.25">
      <c r="A25" s="8">
        <v>2</v>
      </c>
      <c r="B25" s="68">
        <v>43594</v>
      </c>
      <c r="C25" s="9" t="s">
        <v>64</v>
      </c>
      <c r="D25" s="5" t="str">
        <f>A9</f>
        <v>PARFUMS DIOR</v>
      </c>
      <c r="E25" s="6"/>
      <c r="F25" s="6"/>
      <c r="G25" s="7" t="str">
        <f>A7</f>
        <v>CT MARTINIQUE</v>
      </c>
    </row>
    <row r="26" spans="1:7" ht="16.5" thickBot="1" x14ac:dyDescent="0.3">
      <c r="A26" s="86">
        <v>3</v>
      </c>
      <c r="B26" s="60">
        <v>43594</v>
      </c>
      <c r="C26" s="87" t="s">
        <v>65</v>
      </c>
      <c r="D26" s="88" t="str">
        <f>A8</f>
        <v>ACADEMIE 972</v>
      </c>
      <c r="E26" s="100"/>
      <c r="F26" s="100"/>
      <c r="G26" s="89" t="str">
        <f>A10</f>
        <v>SARA</v>
      </c>
    </row>
    <row r="27" spans="1:7" ht="15.75" x14ac:dyDescent="0.25">
      <c r="A27" s="90">
        <v>1</v>
      </c>
      <c r="B27" s="91">
        <v>43595</v>
      </c>
      <c r="C27" s="101" t="s">
        <v>64</v>
      </c>
      <c r="D27" s="93" t="str">
        <f>A9</f>
        <v>PARFUMS DIOR</v>
      </c>
      <c r="E27" s="28"/>
      <c r="F27" s="28"/>
      <c r="G27" s="95" t="str">
        <f>A11</f>
        <v>CAF</v>
      </c>
    </row>
    <row r="28" spans="1:7" ht="15.75" x14ac:dyDescent="0.25">
      <c r="A28" s="8">
        <v>2</v>
      </c>
      <c r="B28" s="68">
        <v>43595</v>
      </c>
      <c r="C28" s="9" t="s">
        <v>64</v>
      </c>
      <c r="D28" s="5" t="str">
        <f>A7</f>
        <v>CT MARTINIQUE</v>
      </c>
      <c r="E28" s="9"/>
      <c r="F28" s="9"/>
      <c r="G28" s="7" t="str">
        <f>A10</f>
        <v>SARA</v>
      </c>
    </row>
    <row r="29" spans="1:7" ht="16.5" thickBot="1" x14ac:dyDescent="0.3">
      <c r="A29" s="12">
        <v>1</v>
      </c>
      <c r="B29" s="69">
        <v>43595</v>
      </c>
      <c r="C29" s="13" t="s">
        <v>73</v>
      </c>
      <c r="D29" s="14" t="str">
        <f>A8</f>
        <v>ACADEMIE 972</v>
      </c>
      <c r="E29" s="13"/>
      <c r="F29" s="13"/>
      <c r="G29" s="15" t="str">
        <f>A11</f>
        <v>CAF</v>
      </c>
    </row>
  </sheetData>
  <mergeCells count="14">
    <mergeCell ref="H1:S2"/>
    <mergeCell ref="J8:R8"/>
    <mergeCell ref="C1:F2"/>
    <mergeCell ref="A19:G19"/>
    <mergeCell ref="E18:F18"/>
    <mergeCell ref="E6:F6"/>
    <mergeCell ref="A6:C6"/>
    <mergeCell ref="A7:C7"/>
    <mergeCell ref="A8:C8"/>
    <mergeCell ref="A16:G16"/>
    <mergeCell ref="D17:G17"/>
    <mergeCell ref="A9:C9"/>
    <mergeCell ref="A10:C10"/>
    <mergeCell ref="A11:C11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topLeftCell="C10" workbookViewId="0">
      <selection activeCell="D20" sqref="D20:G29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85546875" customWidth="1"/>
    <col min="6" max="6" width="8.42578125" customWidth="1"/>
    <col min="7" max="7" width="23" customWidth="1"/>
    <col min="10" max="10" width="17.7109375" bestFit="1" customWidth="1"/>
  </cols>
  <sheetData>
    <row r="1" spans="1:19" x14ac:dyDescent="0.25">
      <c r="A1" s="2"/>
      <c r="B1" s="2"/>
      <c r="C1" s="109" t="s">
        <v>26</v>
      </c>
      <c r="D1" s="109"/>
      <c r="E1" s="109"/>
      <c r="F1" s="109"/>
      <c r="G1" s="2"/>
      <c r="H1" s="109" t="s">
        <v>26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x14ac:dyDescent="0.25">
      <c r="A2" s="2"/>
      <c r="B2" s="2"/>
      <c r="C2" s="109"/>
      <c r="D2" s="109"/>
      <c r="E2" s="109"/>
      <c r="F2" s="109"/>
      <c r="G2" s="2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25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95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96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25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97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  <c r="S9" s="2"/>
    </row>
    <row r="10" spans="1:19" ht="21.75" thickBot="1" x14ac:dyDescent="0.4">
      <c r="A10" s="130" t="s">
        <v>104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BANQUE DE France</v>
      </c>
      <c r="K10" s="16" t="str">
        <f>IF($E$20="","",IF($E$20&gt;$F$20,3,IF($E$20=$F$20,1,0)))</f>
        <v/>
      </c>
      <c r="L10" s="16" t="str">
        <f>IF($F$22="","",IF($F$22&gt;$E$22,3,IF($F$22=$E$22,1,0)))</f>
        <v/>
      </c>
      <c r="M10" s="16" t="str">
        <f>IF($F$25="","",IF($F$25&gt;$E$25,3,IF($F$25=$E$25,1,0)))</f>
        <v/>
      </c>
      <c r="N10" s="16" t="str">
        <f>IF($E$28="","",IF($E$28&gt;$F$28,3,IF($E$28=$F$28,1,0)))</f>
        <v/>
      </c>
      <c r="O10" s="27">
        <f t="shared" ref="O10:O14" si="0">IF(J10="","",SUM(J10:N10))</f>
        <v>0</v>
      </c>
      <c r="P10" s="16" t="str">
        <f>IF($E$20="","",SUM($F$22,$F$25,$E$28,$E$32,$E$20))</f>
        <v/>
      </c>
      <c r="Q10" s="16" t="str">
        <f>IF($F$20="","",SUM($E$22,$E$25,$F$28,$E$32,$F$20))</f>
        <v/>
      </c>
      <c r="R10" s="30" t="str">
        <f>IF($E$20="","",P10-Q10)</f>
        <v/>
      </c>
      <c r="S10" s="2"/>
    </row>
    <row r="11" spans="1:19" ht="15.75" x14ac:dyDescent="0.25">
      <c r="A11" s="133" t="s">
        <v>98</v>
      </c>
      <c r="B11" s="134"/>
      <c r="C11" s="135"/>
      <c r="D11" s="23"/>
      <c r="E11" s="23"/>
      <c r="F11" s="22"/>
      <c r="G11" s="22"/>
      <c r="H11" s="22"/>
      <c r="I11" s="2"/>
      <c r="J11" s="29" t="str">
        <f t="shared" ref="J11:J14" si="1">A8</f>
        <v>DIGICEL</v>
      </c>
      <c r="K11" s="16" t="str">
        <f>IF($F$20="","",IF($F$20&gt;$E$20,3,IF($F$20=$E$20,1,0)))</f>
        <v/>
      </c>
      <c r="L11" s="16" t="str">
        <f>IF($E$23="","",IF($E$23&gt;$F$23,3,IF($E$23=$F$23,1,0)))</f>
        <v/>
      </c>
      <c r="M11" s="16" t="str">
        <f>IF($E$26="","",IF($E$26&gt;$F$26,3,IF($E$26=$F$26,1,0)))</f>
        <v/>
      </c>
      <c r="N11" s="16" t="str">
        <f>IF($E$29="","",IF($E$29&gt;$F$29,3,IF($E$29=$F$29,1,0)))</f>
        <v/>
      </c>
      <c r="O11" s="27">
        <f t="shared" si="0"/>
        <v>0</v>
      </c>
      <c r="P11" s="16" t="str">
        <f>IF($F$20="","",SUM($E$23,$E$26,$E$29,$E$31,$F$20))</f>
        <v/>
      </c>
      <c r="Q11" s="16" t="str">
        <f>IF($E$20="","",SUM($F$23,$F$26,$F$29,$E$31,$E$20))</f>
        <v/>
      </c>
      <c r="R11" s="30" t="str">
        <f>IF($F$20="","",P11-Q11)</f>
        <v/>
      </c>
      <c r="S11" s="2"/>
    </row>
    <row r="12" spans="1:19" ht="15.75" x14ac:dyDescent="0.25">
      <c r="A12" s="22"/>
      <c r="B12" s="22"/>
      <c r="C12" s="22"/>
      <c r="D12" s="23"/>
      <c r="E12" s="23"/>
      <c r="F12" s="22"/>
      <c r="G12" s="22"/>
      <c r="H12" s="22"/>
      <c r="I12" s="2"/>
      <c r="J12" s="29" t="str">
        <f t="shared" si="1"/>
        <v>EDF MARTINIQUE</v>
      </c>
      <c r="K12" s="16" t="str">
        <f>IF($E$21="","",IF($E$21&gt;$F$21,3,IF($E$21=$F$21,1,0)))</f>
        <v/>
      </c>
      <c r="L12" s="16" t="str">
        <f>IF($F$23="","",IF($F$23&gt;$E$23,3,IF($F$23=$E$23,1,0)))</f>
        <v/>
      </c>
      <c r="M12" s="16" t="str">
        <f>IF($E$25="","",IF($E$25&gt;$F$25,3,IF($E$25=$F$25,1,0)))</f>
        <v/>
      </c>
      <c r="N12" s="16" t="str">
        <f>IF($E$27="","",IF($E$27&gt;$F$27,3,IF($E$27=$F$27,1,0)))</f>
        <v/>
      </c>
      <c r="O12" s="27">
        <f t="shared" si="0"/>
        <v>0</v>
      </c>
      <c r="P12" s="16" t="str">
        <f>IF($E$21="","",SUM($F$23,$E$25,$E$27,$F$31,$E$21))</f>
        <v/>
      </c>
      <c r="Q12" s="16" t="str">
        <f>IF($F$21="","",SUM($E$23,$F$25,$F$27,$F$31,$F$21))</f>
        <v/>
      </c>
      <c r="R12" s="30" t="str">
        <f>IF($E$21="","",P12-Q12)</f>
        <v/>
      </c>
      <c r="S12" s="2"/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CACEM</v>
      </c>
      <c r="K13" s="16" t="str">
        <f>IF($F$21="","",IF($F$21&gt;$E$21,3,IF($F$21=$E$21,1,0)))</f>
        <v/>
      </c>
      <c r="L13" s="16" t="str">
        <f>IF($F$24="","",IF($F$24&gt;$E$24,3,IF($F$24=$E$24,1,0)))</f>
        <v/>
      </c>
      <c r="M13" s="16" t="str">
        <f>IF($F$26="","",IF($F$26&gt;$E$26,3,IF($F$26=$E$26,1,0)))</f>
        <v/>
      </c>
      <c r="N13" s="16" t="str">
        <f>IF($F$28="","",IF($F$28&gt;$E$28,3,IF($F$28=$E$28,1,0)))</f>
        <v/>
      </c>
      <c r="O13" s="27">
        <f t="shared" si="0"/>
        <v>0</v>
      </c>
      <c r="P13" s="16" t="str">
        <f>IF($F$21="","",SUM($F$24,$F$26,$F$28,$F$21))</f>
        <v/>
      </c>
      <c r="Q13" s="16" t="str">
        <f>IF($E$21="","",SUM($E$24,$E$26,$E$28,$E$21))</f>
        <v/>
      </c>
      <c r="R13" s="30" t="str">
        <f>IF($F$21="","",P13-Q13)</f>
        <v/>
      </c>
      <c r="S13" s="2"/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ADAPEI</v>
      </c>
      <c r="K14" s="17" t="str">
        <f>IF($E$22="","",IF($E$22&gt;$F$22,3,IF($E$22=$F$22,1,0)))</f>
        <v/>
      </c>
      <c r="L14" s="17" t="str">
        <f>IF($E$24="","",IF($E$24&gt;$F$24,3,IF($E$24=$F$24,1,0)))</f>
        <v/>
      </c>
      <c r="M14" s="17" t="str">
        <f>IF($F$27="","",IF($F$27&gt;$E$27,3,IF($F$27=$E$27,1,0)))</f>
        <v/>
      </c>
      <c r="N14" s="17" t="str">
        <f>IF($F$29="","",IF($F$29&gt;$E$29,3,IF($F$29=$E$29,1,0)))</f>
        <v/>
      </c>
      <c r="O14" s="32">
        <f t="shared" si="0"/>
        <v>0</v>
      </c>
      <c r="P14" s="17" t="str">
        <f>IF($E$22="","",SUM($E$24,$F$27,$F$29,$E$22))</f>
        <v/>
      </c>
      <c r="Q14" s="17" t="str">
        <f>IF($F$22="","",SUM($F$24,$E$27,$E$29,$F$22))</f>
        <v/>
      </c>
      <c r="R14" s="33" t="str">
        <f>IF($E$22="","",P14-Q14)</f>
        <v/>
      </c>
      <c r="S14" s="2"/>
    </row>
    <row r="15" spans="1:19" ht="15.7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 thickBot="1" x14ac:dyDescent="0.3">
      <c r="A18" s="36"/>
      <c r="B18" s="37"/>
      <c r="C18" s="37"/>
      <c r="D18" s="38"/>
      <c r="E18" s="117" t="s">
        <v>13</v>
      </c>
      <c r="F18" s="117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 thickBot="1" x14ac:dyDescent="0.3">
      <c r="A19" s="114" t="s">
        <v>114</v>
      </c>
      <c r="B19" s="115"/>
      <c r="C19" s="115"/>
      <c r="D19" s="115"/>
      <c r="E19" s="115"/>
      <c r="F19" s="115"/>
      <c r="G19" s="1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x14ac:dyDescent="0.25">
      <c r="A20" s="98">
        <v>1</v>
      </c>
      <c r="B20" s="91">
        <v>43594</v>
      </c>
      <c r="C20" s="99" t="s">
        <v>110</v>
      </c>
      <c r="D20" s="93" t="str">
        <f>A7</f>
        <v>BANQUE DE France</v>
      </c>
      <c r="E20" s="94"/>
      <c r="F20" s="94"/>
      <c r="G20" s="95" t="str">
        <f>A8</f>
        <v>DIGICEL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x14ac:dyDescent="0.25">
      <c r="A21" s="8">
        <v>2</v>
      </c>
      <c r="B21" s="68">
        <v>43594</v>
      </c>
      <c r="C21" s="4" t="s">
        <v>88</v>
      </c>
      <c r="D21" s="5" t="str">
        <f>A9</f>
        <v>EDF MARTINIQUE</v>
      </c>
      <c r="E21" s="6"/>
      <c r="F21" s="6"/>
      <c r="G21" s="7" t="str">
        <f>A10</f>
        <v>CACEM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x14ac:dyDescent="0.25">
      <c r="A22" s="8">
        <v>1</v>
      </c>
      <c r="B22" s="68">
        <v>43594</v>
      </c>
      <c r="C22" s="9" t="s">
        <v>111</v>
      </c>
      <c r="D22" s="5" t="str">
        <f>A11</f>
        <v>ADAPEI</v>
      </c>
      <c r="E22" s="6"/>
      <c r="F22" s="6"/>
      <c r="G22" s="7" t="str">
        <f>A7</f>
        <v>BANQUE DE France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x14ac:dyDescent="0.25">
      <c r="A23" s="8">
        <v>2</v>
      </c>
      <c r="B23" s="68">
        <v>43594</v>
      </c>
      <c r="C23" s="10" t="s">
        <v>111</v>
      </c>
      <c r="D23" s="5" t="str">
        <f>A8</f>
        <v>DIGICEL</v>
      </c>
      <c r="E23" s="6"/>
      <c r="F23" s="6"/>
      <c r="G23" s="7" t="str">
        <f>A9</f>
        <v>EDF MARTINIQUE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 x14ac:dyDescent="0.25">
      <c r="A24" s="8">
        <v>1</v>
      </c>
      <c r="B24" s="68">
        <v>43594</v>
      </c>
      <c r="C24" s="4" t="s">
        <v>112</v>
      </c>
      <c r="D24" s="5" t="str">
        <f>A11</f>
        <v>ADAPEI</v>
      </c>
      <c r="E24" s="6"/>
      <c r="F24" s="6"/>
      <c r="G24" s="7" t="str">
        <f>A10</f>
        <v>CACEM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75" x14ac:dyDescent="0.25">
      <c r="A25" s="8">
        <v>2</v>
      </c>
      <c r="B25" s="68">
        <v>43594</v>
      </c>
      <c r="C25" s="9" t="s">
        <v>112</v>
      </c>
      <c r="D25" s="5" t="str">
        <f>A9</f>
        <v>EDF MARTINIQUE</v>
      </c>
      <c r="E25" s="6"/>
      <c r="F25" s="6"/>
      <c r="G25" s="7" t="str">
        <f>A7</f>
        <v>BANQUE DE France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 thickBot="1" x14ac:dyDescent="0.3">
      <c r="A26" s="86">
        <v>3</v>
      </c>
      <c r="B26" s="60">
        <v>43594</v>
      </c>
      <c r="C26" s="87" t="s">
        <v>80</v>
      </c>
      <c r="D26" s="88" t="str">
        <f>A8</f>
        <v>DIGICEL</v>
      </c>
      <c r="E26" s="100"/>
      <c r="F26" s="100"/>
      <c r="G26" s="89" t="str">
        <f>A10</f>
        <v>CACEM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" customFormat="1" ht="15.75" x14ac:dyDescent="0.25">
      <c r="A27" s="90">
        <v>1</v>
      </c>
      <c r="B27" s="91">
        <v>43595</v>
      </c>
      <c r="C27" s="101" t="s">
        <v>65</v>
      </c>
      <c r="D27" s="93" t="str">
        <f>A9</f>
        <v>EDF MARTINIQUE</v>
      </c>
      <c r="E27" s="28"/>
      <c r="F27" s="28"/>
      <c r="G27" s="95" t="str">
        <f>A11</f>
        <v>ADAPEI</v>
      </c>
    </row>
    <row r="28" spans="1:19" ht="15.75" x14ac:dyDescent="0.25">
      <c r="A28" s="8">
        <v>2</v>
      </c>
      <c r="B28" s="68">
        <v>43595</v>
      </c>
      <c r="C28" s="9" t="s">
        <v>65</v>
      </c>
      <c r="D28" s="5" t="str">
        <f>A7</f>
        <v>BANQUE DE France</v>
      </c>
      <c r="E28" s="9"/>
      <c r="F28" s="9"/>
      <c r="G28" s="7" t="str">
        <f>A10</f>
        <v>CACEM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2" customFormat="1" ht="16.5" thickBot="1" x14ac:dyDescent="0.3">
      <c r="A29" s="12">
        <v>1</v>
      </c>
      <c r="B29" s="69">
        <v>43595</v>
      </c>
      <c r="C29" s="13" t="s">
        <v>73</v>
      </c>
      <c r="D29" s="14" t="str">
        <f>A8</f>
        <v>DIGICEL</v>
      </c>
      <c r="E29" s="13"/>
      <c r="F29" s="13"/>
      <c r="G29" s="15" t="str">
        <f>A11</f>
        <v>ADAPEI</v>
      </c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</sheetData>
  <mergeCells count="14">
    <mergeCell ref="C1:F2"/>
    <mergeCell ref="E18:F18"/>
    <mergeCell ref="A19:G19"/>
    <mergeCell ref="H1:S2"/>
    <mergeCell ref="J8:R8"/>
    <mergeCell ref="A9:C9"/>
    <mergeCell ref="A10:C10"/>
    <mergeCell ref="A11:C11"/>
    <mergeCell ref="A16:G16"/>
    <mergeCell ref="D17:G17"/>
    <mergeCell ref="A6:C6"/>
    <mergeCell ref="E6:F6"/>
    <mergeCell ref="A7:C7"/>
    <mergeCell ref="A8:C8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topLeftCell="E6" workbookViewId="0">
      <selection activeCell="R11" sqref="R11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85546875" customWidth="1"/>
    <col min="6" max="6" width="8.42578125" customWidth="1"/>
    <col min="7" max="7" width="23" customWidth="1"/>
    <col min="10" max="10" width="18.7109375" bestFit="1" customWidth="1"/>
  </cols>
  <sheetData>
    <row r="1" spans="1:19" x14ac:dyDescent="0.25">
      <c r="A1" s="2"/>
      <c r="B1" s="2"/>
      <c r="C1" s="109" t="s">
        <v>26</v>
      </c>
      <c r="D1" s="109"/>
      <c r="E1" s="109"/>
      <c r="F1" s="109"/>
      <c r="G1" s="2"/>
      <c r="H1" s="136" t="s">
        <v>26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x14ac:dyDescent="0.25">
      <c r="A2" s="2"/>
      <c r="B2" s="2"/>
      <c r="C2" s="109"/>
      <c r="D2" s="109"/>
      <c r="E2" s="109"/>
      <c r="F2" s="109"/>
      <c r="G2" s="2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23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91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92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23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93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</row>
    <row r="10" spans="1:19" ht="21" x14ac:dyDescent="0.35">
      <c r="A10" s="122" t="s">
        <v>94</v>
      </c>
      <c r="B10" s="123"/>
      <c r="C10" s="124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SAMAC</v>
      </c>
      <c r="K10" s="16" t="str">
        <f>IF($E$20="","",IF($E$20&gt;$F$20,3,IF($E$20=$F$20,1,0)))</f>
        <v/>
      </c>
      <c r="L10" s="16" t="str">
        <f>IF($F$22="","",IF($F$22&gt;$E$22,3,IF($F$22=$E$22,1,0)))</f>
        <v/>
      </c>
      <c r="M10" s="16" t="str">
        <f>IF($F$25="","",IF($F$25&gt;$E$25,3,IF($F$25=$E$25,1,0)))</f>
        <v/>
      </c>
      <c r="N10" s="16" t="str">
        <f>IF($E$28="","",IF($E$28&gt;$F$28,3,IF($E$28=$F$28,1,0)))</f>
        <v/>
      </c>
      <c r="O10" s="27">
        <f t="shared" ref="O10:O14" si="0">IF(J10="","",SUM(J10:N10))</f>
        <v>0</v>
      </c>
      <c r="P10" s="16" t="str">
        <f>IF($E$20="","",SUM($F$22,$F$25,$E$28,$E$32,$E$20))</f>
        <v/>
      </c>
      <c r="Q10" s="16" t="str">
        <f>IF($F$20="","",SUM($E$22,$E$25,$F$28,$E$32,$F$20))</f>
        <v/>
      </c>
      <c r="R10" s="30" t="str">
        <f>IF($E$20="","",P10-Q10)</f>
        <v/>
      </c>
    </row>
    <row r="11" spans="1:19" ht="16.5" thickBot="1" x14ac:dyDescent="0.3">
      <c r="A11" s="130" t="s">
        <v>99</v>
      </c>
      <c r="B11" s="131"/>
      <c r="C11" s="132"/>
      <c r="D11" s="23"/>
      <c r="E11" s="23"/>
      <c r="F11" s="22"/>
      <c r="G11" s="22"/>
      <c r="H11" s="22"/>
      <c r="I11" s="2"/>
      <c r="J11" s="29" t="str">
        <f t="shared" ref="J11:J14" si="1">A8</f>
        <v>PREFECTURE 972</v>
      </c>
      <c r="K11" s="16" t="str">
        <f>IF($F$20="","",IF($F$20&gt;$E$20,3,IF($F$20=$E$20,1,0)))</f>
        <v/>
      </c>
      <c r="L11" s="16" t="str">
        <f>IF($E$23="","",IF($E$23&gt;$F$23,3,IF($E$23=$F$23,1,0)))</f>
        <v/>
      </c>
      <c r="M11" s="16" t="str">
        <f>IF($E$26="","",IF($E$26&gt;$F$26,3,IF($E$26=$F$26,1,0)))</f>
        <v/>
      </c>
      <c r="N11" s="16" t="str">
        <f>IF($E$29="","",IF($E$29&gt;$F$29,3,IF($E$29=$F$29,1,0)))</f>
        <v/>
      </c>
      <c r="O11" s="27">
        <f t="shared" si="0"/>
        <v>0</v>
      </c>
      <c r="P11" s="16" t="str">
        <f>IF($F$20="","",SUM($E$23,$E$26,$E$29,$E$31,$F$20))</f>
        <v/>
      </c>
      <c r="Q11" s="16" t="str">
        <f>IF($E$20="","",SUM($F$23,$F$26,$F$29,$E$31,$E$20))</f>
        <v/>
      </c>
      <c r="R11" s="30" t="str">
        <f>IF($F$20="","",P11-Q11)</f>
        <v/>
      </c>
    </row>
    <row r="12" spans="1:19" s="2" customFormat="1" ht="15.75" x14ac:dyDescent="0.25">
      <c r="A12" s="22"/>
      <c r="B12" s="22"/>
      <c r="C12" s="22"/>
      <c r="D12" s="23"/>
      <c r="E12" s="23"/>
      <c r="F12" s="22"/>
      <c r="G12" s="22"/>
      <c r="H12" s="22"/>
      <c r="J12" s="29" t="str">
        <f t="shared" si="1"/>
        <v>FORT DE France</v>
      </c>
      <c r="K12" s="16" t="str">
        <f>IF($E$21="","",IF($E$21&gt;$F$21,3,IF($E$21=$F$21,1,0)))</f>
        <v/>
      </c>
      <c r="L12" s="16" t="str">
        <f>IF($F$23="","",IF($F$23&gt;$E$23,3,IF($F$23=$E$23,1,0)))</f>
        <v/>
      </c>
      <c r="M12" s="16" t="str">
        <f>IF($E$25="","",IF($E$25&gt;$F$25,3,IF($E$25=$F$25,1,0)))</f>
        <v/>
      </c>
      <c r="N12" s="16" t="str">
        <f>IF($E$27="","",IF($E$27&gt;$F$27,3,IF($E$27=$F$27,1,0)))</f>
        <v/>
      </c>
      <c r="O12" s="27">
        <f t="shared" si="0"/>
        <v>0</v>
      </c>
      <c r="P12" s="16" t="str">
        <f>IF($E$21="","",SUM($F$23,$E$25,$E$27,$F$31,$E$21))</f>
        <v/>
      </c>
      <c r="Q12" s="16" t="str">
        <f>IF($F$21="","",SUM($E$23,$F$25,$F$27,$F$31,$F$21))</f>
        <v/>
      </c>
      <c r="R12" s="30" t="str">
        <f>IF($E$21="","",P12-Q12)</f>
        <v/>
      </c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POMPIERS PARIS</v>
      </c>
      <c r="K13" s="16" t="str">
        <f>IF($F$21="","",IF($F$21&gt;$E$21,3,IF($F$21=$E$21,1,0)))</f>
        <v/>
      </c>
      <c r="L13" s="16" t="str">
        <f>IF($F$24="","",IF($F$24&gt;$E$24,3,IF($F$24=$E$24,1,0)))</f>
        <v/>
      </c>
      <c r="M13" s="16" t="str">
        <f>IF($F$26="","",IF($F$26&gt;$E$26,3,IF($F$26=$E$26,1,0)))</f>
        <v/>
      </c>
      <c r="N13" s="16" t="str">
        <f>IF($F$28="","",IF($F$28&gt;$E$28,3,IF($F$28=$E$28,1,0)))</f>
        <v/>
      </c>
      <c r="O13" s="27">
        <f t="shared" si="0"/>
        <v>0</v>
      </c>
      <c r="P13" s="16" t="str">
        <f>IF($F$21="","",SUM($F$24,$F$26,$F$28,$F$21))</f>
        <v/>
      </c>
      <c r="Q13" s="16" t="str">
        <f>IF($E$21="","",SUM($E$24,$E$26,$E$28,$E$21))</f>
        <v/>
      </c>
      <c r="R13" s="30" t="str">
        <f>IF($F$21="","",P13-Q13)</f>
        <v/>
      </c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CGOS HOSPITALIERE</v>
      </c>
      <c r="K14" s="17" t="str">
        <f>IF($E$22="","",IF($E$22&gt;$F$22,3,IF($E$22=$F$22,1,0)))</f>
        <v/>
      </c>
      <c r="L14" s="17" t="str">
        <f>IF($E$24="","",IF($E$24&gt;$F$24,3,IF($E$24=$F$24,1,0)))</f>
        <v/>
      </c>
      <c r="M14" s="17" t="str">
        <f>IF($F$27="","",IF($F$27&gt;$E$27,3,IF($F$27=$E$27,1,0)))</f>
        <v/>
      </c>
      <c r="N14" s="17" t="str">
        <f>IF($F$29="","",IF($F$29&gt;$E$29,3,IF($F$29=$E$29,1,0)))</f>
        <v/>
      </c>
      <c r="O14" s="32">
        <f t="shared" si="0"/>
        <v>0</v>
      </c>
      <c r="P14" s="17" t="str">
        <f>IF($E$22="","",SUM($E$24,$F$27,$F$29,$E$22))</f>
        <v/>
      </c>
      <c r="Q14" s="17" t="str">
        <f>IF($F$22="","",SUM($F$24,$E$27,$E$29,$F$22))</f>
        <v/>
      </c>
      <c r="R14" s="33" t="str">
        <f>IF($E$22="","",P14-Q14)</f>
        <v/>
      </c>
    </row>
    <row r="15" spans="1:19" ht="15.7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</row>
    <row r="17" spans="1:7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</row>
    <row r="18" spans="1:7" ht="15.75" thickBot="1" x14ac:dyDescent="0.3">
      <c r="A18" s="36"/>
      <c r="B18" s="37"/>
      <c r="C18" s="37"/>
      <c r="D18" s="38"/>
      <c r="E18" s="117" t="s">
        <v>13</v>
      </c>
      <c r="F18" s="117"/>
      <c r="G18" s="39"/>
    </row>
    <row r="19" spans="1:7" ht="15.75" thickBot="1" x14ac:dyDescent="0.3">
      <c r="A19" s="114" t="s">
        <v>114</v>
      </c>
      <c r="B19" s="115"/>
      <c r="C19" s="115"/>
      <c r="D19" s="115"/>
      <c r="E19" s="115"/>
      <c r="F19" s="115"/>
      <c r="G19" s="116"/>
    </row>
    <row r="20" spans="1:7" ht="15.75" x14ac:dyDescent="0.25">
      <c r="A20" s="98">
        <v>3</v>
      </c>
      <c r="B20" s="91">
        <v>43594</v>
      </c>
      <c r="C20" s="99" t="s">
        <v>113</v>
      </c>
      <c r="D20" s="93" t="str">
        <f>A7</f>
        <v>SAMAC</v>
      </c>
      <c r="E20" s="94"/>
      <c r="F20" s="94"/>
      <c r="G20" s="95" t="str">
        <f>A8</f>
        <v>PREFECTURE 972</v>
      </c>
    </row>
    <row r="21" spans="1:7" ht="15.75" x14ac:dyDescent="0.25">
      <c r="A21" s="8">
        <v>1</v>
      </c>
      <c r="B21" s="68">
        <v>43594</v>
      </c>
      <c r="C21" s="4" t="s">
        <v>74</v>
      </c>
      <c r="D21" s="5" t="str">
        <f>A9</f>
        <v>FORT DE France</v>
      </c>
      <c r="E21" s="6"/>
      <c r="F21" s="6"/>
      <c r="G21" s="7" t="str">
        <f>A10</f>
        <v>POMPIERS PARIS</v>
      </c>
    </row>
    <row r="22" spans="1:7" ht="15.75" x14ac:dyDescent="0.25">
      <c r="A22" s="8">
        <v>2</v>
      </c>
      <c r="B22" s="68">
        <v>43594</v>
      </c>
      <c r="C22" s="9" t="s">
        <v>74</v>
      </c>
      <c r="D22" s="5" t="str">
        <f>A11</f>
        <v>CGOS HOSPITALIERE</v>
      </c>
      <c r="E22" s="6"/>
      <c r="F22" s="6"/>
      <c r="G22" s="7" t="str">
        <f>A7</f>
        <v>SAMAC</v>
      </c>
    </row>
    <row r="23" spans="1:7" ht="15.75" x14ac:dyDescent="0.25">
      <c r="A23" s="8">
        <v>1</v>
      </c>
      <c r="B23" s="68">
        <v>43594</v>
      </c>
      <c r="C23" s="10" t="s">
        <v>76</v>
      </c>
      <c r="D23" s="5" t="str">
        <f>A8</f>
        <v>PREFECTURE 972</v>
      </c>
      <c r="E23" s="6"/>
      <c r="F23" s="6"/>
      <c r="G23" s="7" t="str">
        <f>A9</f>
        <v>FORT DE France</v>
      </c>
    </row>
    <row r="24" spans="1:7" ht="15.75" x14ac:dyDescent="0.25">
      <c r="A24" s="8">
        <v>2</v>
      </c>
      <c r="B24" s="68">
        <v>43594</v>
      </c>
      <c r="C24" s="4" t="s">
        <v>76</v>
      </c>
      <c r="D24" s="5" t="str">
        <f>A11</f>
        <v>CGOS HOSPITALIERE</v>
      </c>
      <c r="E24" s="6"/>
      <c r="F24" s="6"/>
      <c r="G24" s="7" t="str">
        <f>A10</f>
        <v>POMPIERS PARIS</v>
      </c>
    </row>
    <row r="25" spans="1:7" ht="16.5" thickBot="1" x14ac:dyDescent="0.3">
      <c r="A25" s="86">
        <v>3</v>
      </c>
      <c r="B25" s="60">
        <v>43594</v>
      </c>
      <c r="C25" s="87" t="s">
        <v>77</v>
      </c>
      <c r="D25" s="88" t="str">
        <f>A9</f>
        <v>FORT DE France</v>
      </c>
      <c r="E25" s="102"/>
      <c r="F25" s="102"/>
      <c r="G25" s="89" t="str">
        <f>A7</f>
        <v>SAMAC</v>
      </c>
    </row>
    <row r="26" spans="1:7" ht="15.75" x14ac:dyDescent="0.25">
      <c r="A26" s="90">
        <v>1</v>
      </c>
      <c r="B26" s="91">
        <v>43595</v>
      </c>
      <c r="C26" s="101" t="s">
        <v>78</v>
      </c>
      <c r="D26" s="93" t="str">
        <f>A8</f>
        <v>PREFECTURE 972</v>
      </c>
      <c r="E26" s="28"/>
      <c r="F26" s="28"/>
      <c r="G26" s="95" t="str">
        <f>A10</f>
        <v>POMPIERS PARIS</v>
      </c>
    </row>
    <row r="27" spans="1:7" ht="15.75" x14ac:dyDescent="0.25">
      <c r="A27" s="8">
        <v>1</v>
      </c>
      <c r="B27" s="68">
        <v>43595</v>
      </c>
      <c r="C27" s="9" t="s">
        <v>78</v>
      </c>
      <c r="D27" s="5" t="str">
        <f>A9</f>
        <v>FORT DE France</v>
      </c>
      <c r="E27" s="11"/>
      <c r="F27" s="11"/>
      <c r="G27" s="7" t="str">
        <f>A11</f>
        <v>CGOS HOSPITALIERE</v>
      </c>
    </row>
    <row r="28" spans="1:7" ht="15.75" x14ac:dyDescent="0.25">
      <c r="A28" s="8">
        <v>1</v>
      </c>
      <c r="B28" s="68">
        <v>43595</v>
      </c>
      <c r="C28" s="9" t="s">
        <v>63</v>
      </c>
      <c r="D28" s="5" t="str">
        <f>A7</f>
        <v>SAMAC</v>
      </c>
      <c r="E28" s="9"/>
      <c r="F28" s="9"/>
      <c r="G28" s="7" t="str">
        <f>A10</f>
        <v>POMPIERS PARIS</v>
      </c>
    </row>
    <row r="29" spans="1:7" ht="16.5" thickBot="1" x14ac:dyDescent="0.3">
      <c r="A29" s="12">
        <v>1</v>
      </c>
      <c r="B29" s="69">
        <v>43595</v>
      </c>
      <c r="C29" s="13" t="s">
        <v>63</v>
      </c>
      <c r="D29" s="14" t="str">
        <f>A8</f>
        <v>PREFECTURE 972</v>
      </c>
      <c r="E29" s="13"/>
      <c r="F29" s="13"/>
      <c r="G29" s="15" t="str">
        <f>A11</f>
        <v>CGOS HOSPITALIERE</v>
      </c>
    </row>
  </sheetData>
  <mergeCells count="14">
    <mergeCell ref="H1:S2"/>
    <mergeCell ref="A6:C6"/>
    <mergeCell ref="E6:F6"/>
    <mergeCell ref="A7:C7"/>
    <mergeCell ref="A8:C8"/>
    <mergeCell ref="C1:F2"/>
    <mergeCell ref="E18:F18"/>
    <mergeCell ref="A19:G19"/>
    <mergeCell ref="J8:R8"/>
    <mergeCell ref="A16:G16"/>
    <mergeCell ref="D17:G17"/>
    <mergeCell ref="A9:C9"/>
    <mergeCell ref="A10:C10"/>
    <mergeCell ref="A11:C11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topLeftCell="D9" workbookViewId="0">
      <selection activeCell="J16" sqref="J16"/>
    </sheetView>
  </sheetViews>
  <sheetFormatPr baseColWidth="10" defaultRowHeight="15" x14ac:dyDescent="0.25"/>
  <cols>
    <col min="1" max="1" width="8.42578125" style="67" customWidth="1"/>
    <col min="2" max="2" width="8.28515625" style="67" customWidth="1"/>
    <col min="3" max="3" width="7.7109375" style="67" customWidth="1"/>
    <col min="4" max="4" width="21.85546875" style="67" customWidth="1"/>
    <col min="5" max="5" width="9" style="67" customWidth="1"/>
    <col min="6" max="6" width="8.42578125" style="67" customWidth="1"/>
    <col min="7" max="7" width="23" style="67" customWidth="1"/>
    <col min="8" max="9" width="11.42578125" style="67"/>
    <col min="10" max="10" width="19.7109375" style="67" customWidth="1"/>
    <col min="11" max="11" width="6.140625" style="67" customWidth="1"/>
    <col min="12" max="12" width="5.85546875" style="67" customWidth="1"/>
    <col min="13" max="13" width="5.42578125" style="67" customWidth="1"/>
    <col min="14" max="14" width="6" style="67" customWidth="1"/>
    <col min="15" max="15" width="5.7109375" style="67" customWidth="1"/>
    <col min="16" max="16" width="6.28515625" style="67" customWidth="1"/>
    <col min="17" max="20" width="8.7109375" style="67" customWidth="1"/>
    <col min="21" max="16384" width="11.42578125" style="67"/>
  </cols>
  <sheetData>
    <row r="1" spans="1:21" x14ac:dyDescent="0.25">
      <c r="C1" s="109" t="s">
        <v>66</v>
      </c>
      <c r="D1" s="109"/>
      <c r="E1" s="109"/>
      <c r="F1" s="109"/>
      <c r="H1" s="136" t="s">
        <v>66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x14ac:dyDescent="0.25">
      <c r="C2" s="109"/>
      <c r="D2" s="109"/>
      <c r="E2" s="109"/>
      <c r="F2" s="109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5" spans="1:21" ht="15.75" thickBot="1" x14ac:dyDescent="0.3"/>
    <row r="6" spans="1:21" ht="21" x14ac:dyDescent="0.35">
      <c r="A6" s="119" t="s">
        <v>106</v>
      </c>
      <c r="B6" s="120"/>
      <c r="C6" s="121"/>
      <c r="D6" s="21"/>
      <c r="E6" s="118" t="s">
        <v>1</v>
      </c>
      <c r="F6" s="118"/>
      <c r="G6" s="21"/>
    </row>
    <row r="7" spans="1:21" ht="15.75" thickBot="1" x14ac:dyDescent="0.3">
      <c r="A7" s="122" t="s">
        <v>95</v>
      </c>
      <c r="B7" s="123"/>
      <c r="C7" s="124"/>
      <c r="D7" s="23"/>
      <c r="E7" s="24" t="s">
        <v>2</v>
      </c>
      <c r="F7" s="18" t="s">
        <v>3</v>
      </c>
      <c r="G7" s="22"/>
    </row>
    <row r="8" spans="1:21" ht="19.5" thickBot="1" x14ac:dyDescent="0.35">
      <c r="A8" s="122" t="s">
        <v>99</v>
      </c>
      <c r="B8" s="123"/>
      <c r="C8" s="124"/>
      <c r="D8" s="23"/>
      <c r="E8" s="25" t="s">
        <v>4</v>
      </c>
      <c r="F8" s="18" t="s">
        <v>5</v>
      </c>
      <c r="G8" s="22"/>
      <c r="J8" s="111" t="s">
        <v>67</v>
      </c>
      <c r="K8" s="112"/>
      <c r="L8" s="112"/>
      <c r="M8" s="112"/>
      <c r="N8" s="112"/>
      <c r="O8" s="112"/>
      <c r="P8" s="112"/>
      <c r="Q8" s="112"/>
      <c r="R8" s="112"/>
      <c r="S8" s="112"/>
      <c r="T8" s="113"/>
    </row>
    <row r="9" spans="1:21" x14ac:dyDescent="0.25">
      <c r="A9" s="122" t="s">
        <v>107</v>
      </c>
      <c r="B9" s="123"/>
      <c r="C9" s="124"/>
      <c r="D9" s="23"/>
      <c r="E9" s="25" t="s">
        <v>6</v>
      </c>
      <c r="F9" s="18" t="s">
        <v>7</v>
      </c>
      <c r="G9" s="2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68</v>
      </c>
      <c r="P9" s="28" t="s">
        <v>69</v>
      </c>
      <c r="Q9" s="28" t="s">
        <v>19</v>
      </c>
      <c r="R9" s="28" t="s">
        <v>20</v>
      </c>
      <c r="S9" s="28" t="s">
        <v>21</v>
      </c>
      <c r="T9" s="20" t="s">
        <v>22</v>
      </c>
    </row>
    <row r="10" spans="1:21" ht="21.75" thickBot="1" x14ac:dyDescent="0.4">
      <c r="A10" s="130" t="s">
        <v>108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J10" s="29" t="str">
        <f>$A$7</f>
        <v>BANQUE DE France</v>
      </c>
      <c r="K10" s="16" t="str">
        <f>IF($E$19="","",IF($E$19&gt;$F$19,3,IF($E$19=$F$19,1,0)))</f>
        <v/>
      </c>
      <c r="L10" s="16" t="str">
        <f>IF($F$22="","",IF($F$22&gt;$E$22,3,IF($F$22=$E$22,1,0)))</f>
        <v/>
      </c>
      <c r="M10" s="16" t="str">
        <f>IF($E$24="","",IF($E$24&gt;$F$24,3,IF($E$24=$F$24,1,0)))</f>
        <v/>
      </c>
      <c r="N10" s="16" t="str">
        <f>IF($F$26="","",IF($F$26&gt;$E$26,3,IF($F$26=$E$26,1,0)))</f>
        <v/>
      </c>
      <c r="O10" s="16" t="str">
        <f>IF($E$28="","",IF($E$28&gt;$F$28,3,IF($E$28=$F$28,1,0)))</f>
        <v/>
      </c>
      <c r="P10" s="16" t="str">
        <f>IF($E$29="","",IF($E$29&gt;$F$29,3,IF($E$29=$F$29,1,0)))</f>
        <v/>
      </c>
      <c r="Q10" s="27" t="str">
        <f>IF(K10="","",SUM(K10:P10))</f>
        <v/>
      </c>
      <c r="R10" s="16" t="str">
        <f>IF($E$19="","",SUM($F$22,$E$24,$F$26,$E$28,$E$29,$E$19))</f>
        <v/>
      </c>
      <c r="S10" s="16" t="str">
        <f>IF($F$19="","",SUM($E$22,$F$24,$E$26,$F$28,$F$29,$F$19))</f>
        <v/>
      </c>
      <c r="T10" s="30" t="str">
        <f>IF($E$19="","",R10-S10)</f>
        <v/>
      </c>
    </row>
    <row r="11" spans="1:21" ht="15.75" x14ac:dyDescent="0.25">
      <c r="A11" s="22"/>
      <c r="B11" s="22"/>
      <c r="C11" s="22"/>
      <c r="D11" s="23"/>
      <c r="E11" s="23"/>
      <c r="F11" s="22"/>
      <c r="G11" s="22"/>
      <c r="H11" s="22"/>
      <c r="J11" s="29" t="str">
        <f>$A$8</f>
        <v>CGOS HOSPITALIERE</v>
      </c>
      <c r="K11" s="16" t="str">
        <f>IF($F$19="","",IF($F$19&gt;$E$19,3,IF($F$19=$E$19,1,0)))</f>
        <v/>
      </c>
      <c r="L11" s="16" t="str">
        <f>IF($E$21="","",IF($E$21&gt;$F$21,3,IF($E$21=$F$21,1,0)))</f>
        <v/>
      </c>
      <c r="M11" s="16" t="str">
        <f>IF($E$23="","",IF($E$23&gt;$F$23,3,IF($E$23=$F$23,1,0)))</f>
        <v/>
      </c>
      <c r="N11" s="16" t="str">
        <f>IF($E$25="","",IF($E$25&gt;$F$25,3,IF($E$25=$F$25,1,0)))</f>
        <v/>
      </c>
      <c r="O11" s="16" t="str">
        <f>IF($E$27="","",IF($E$27&gt;$F$27,3,IF($E$27=$F$27,1,0)))</f>
        <v/>
      </c>
      <c r="P11" s="16" t="str">
        <f>IF($F$29="","",IF($F$29&gt;$E$29,3,IF($F$29=$E$29,1,0)))</f>
        <v/>
      </c>
      <c r="Q11" s="27" t="str">
        <f>IF(K11="","",SUM(K11:P11))</f>
        <v/>
      </c>
      <c r="R11" s="16" t="str">
        <f>IF($F$19="","",SUM($E$21,$E$23,$E$25,$E$27,$E$29,$F$19))</f>
        <v/>
      </c>
      <c r="S11" s="16" t="str">
        <f>IF($E$19="","",SUM($F$21,$F$23,$F$25,$F$27,$E$29,$E$19))</f>
        <v/>
      </c>
      <c r="T11" s="30" t="str">
        <f>IF($F$19="","",R11-S11)</f>
        <v/>
      </c>
    </row>
    <row r="12" spans="1:21" ht="15.75" x14ac:dyDescent="0.25">
      <c r="H12" s="22"/>
      <c r="J12" s="29" t="str">
        <f>$A$9</f>
        <v>ADAPEI/LMSE</v>
      </c>
      <c r="K12" s="16" t="str">
        <f>IF($E$20="","",IF($E$20&gt;$F$20,3,IF($E$20=$F$20,1,0)))</f>
        <v/>
      </c>
      <c r="L12" s="16" t="str">
        <f>IF($F$21="","",IF($F$21&gt;$E$21,3,IF($F$21=$E$21,1,0)))</f>
        <v/>
      </c>
      <c r="M12" s="16" t="str">
        <f>IF($F$24="","",IF($F$24&gt;$E$24,3,IF($F$24=$E$24,1,0)))</f>
        <v/>
      </c>
      <c r="N12" s="16" t="str">
        <f>IF($F$25="","",IF($F$25&gt;$E$25,3,IF($F$25=$E$25,1,0)))</f>
        <v/>
      </c>
      <c r="O12" s="16" t="str">
        <f>IF($F$28="","",IF($F$28&gt;$E$28,3,IF($F$28=$E$28,1,0)))</f>
        <v/>
      </c>
      <c r="P12" s="16" t="str">
        <f>IF($E$30="","",IF($E$30&gt;$F$30,3,IF($E$30=$F$30,1,0)))</f>
        <v/>
      </c>
      <c r="Q12" s="27" t="str">
        <f>IF(K12="","",SUM(K12:P12))</f>
        <v/>
      </c>
      <c r="R12" s="16" t="str">
        <f>IF($E$20="","",SUM($F$21,$F$24,$F$25,$F$28,$E$30,$E$20))</f>
        <v/>
      </c>
      <c r="S12" s="16" t="str">
        <f>IF($F$20="","",SUM($E$21,$E$24,$E$25,$E$28,$F$30,$F$20))</f>
        <v/>
      </c>
      <c r="T12" s="30" t="str">
        <f>IF($E$20="","",R12-S12)</f>
        <v/>
      </c>
    </row>
    <row r="13" spans="1:21" ht="16.5" thickBot="1" x14ac:dyDescent="0.3">
      <c r="H13" s="22"/>
      <c r="J13" s="29" t="str">
        <f>$A$10</f>
        <v>DIGICEL/LMSE</v>
      </c>
      <c r="K13" s="16" t="str">
        <f>IF($F$20="","",IF($F$20&gt;$E$20,3,IF($F$20=$E$20,1,0)))</f>
        <v/>
      </c>
      <c r="L13" s="16" t="str">
        <f>IF($E$22="","",IF($E$22&gt;$F$22,3,IF($E$22=$F$22,1,0)))</f>
        <v/>
      </c>
      <c r="M13" s="16" t="str">
        <f>IF($F$23="","",IF($F$23&gt;$E$23,3,IF($F$23=$E$23,1,0)))</f>
        <v/>
      </c>
      <c r="N13" s="16" t="str">
        <f>IF($E$26="","",IF($E$26&gt;$F$26,3,IF($E$26=$F$26,1,0)))</f>
        <v/>
      </c>
      <c r="O13" s="16" t="str">
        <f>IF($F$27="","",IF($F$27&gt;$E$27,3,IF($F$27=$E$27,1,0)))</f>
        <v/>
      </c>
      <c r="P13" s="16" t="str">
        <f>IF($F$30="","",IF($F$30&gt;$E$30,3,IF($F$30=$E$30,1,0)))</f>
        <v/>
      </c>
      <c r="Q13" s="27" t="str">
        <f>IF(K13="","",SUM(K13:P13))</f>
        <v/>
      </c>
      <c r="R13" s="16" t="str">
        <f>IF($F$20="","",SUM($E$22,$F$23,$E$26,$F$27,$F$30,$F$20))</f>
        <v/>
      </c>
      <c r="S13" s="16" t="str">
        <f>IF($E$20="","",SUM($F$22,$E$23,$F$26,$E$27,$E$30,$E$20))</f>
        <v/>
      </c>
      <c r="T13" s="30" t="str">
        <f>IF($F$20="","",R13-S13)</f>
        <v/>
      </c>
    </row>
    <row r="14" spans="1:21" ht="15.75" thickBot="1" x14ac:dyDescent="0.3">
      <c r="H14" s="22"/>
      <c r="J14" s="137" t="s">
        <v>70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1:21" ht="15.75" x14ac:dyDescent="0.25">
      <c r="A15" s="125" t="s">
        <v>24</v>
      </c>
      <c r="B15" s="126"/>
      <c r="C15" s="126"/>
      <c r="D15" s="126"/>
      <c r="E15" s="126"/>
      <c r="F15" s="126"/>
      <c r="G15" s="127"/>
      <c r="H15" s="22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1" x14ac:dyDescent="0.25">
      <c r="A16" s="35" t="s">
        <v>9</v>
      </c>
      <c r="B16" s="34" t="s">
        <v>10</v>
      </c>
      <c r="C16" s="34" t="s">
        <v>11</v>
      </c>
      <c r="D16" s="128" t="s">
        <v>12</v>
      </c>
      <c r="E16" s="128"/>
      <c r="F16" s="128"/>
      <c r="G16" s="129"/>
    </row>
    <row r="17" spans="1:7" ht="15.75" thickBot="1" x14ac:dyDescent="0.3">
      <c r="A17" s="36"/>
      <c r="B17" s="37"/>
      <c r="C17" s="37"/>
      <c r="D17" s="38"/>
      <c r="E17" s="117" t="s">
        <v>13</v>
      </c>
      <c r="F17" s="117"/>
      <c r="G17" s="39"/>
    </row>
    <row r="18" spans="1:7" ht="15.75" thickBot="1" x14ac:dyDescent="0.3">
      <c r="A18" s="114" t="s">
        <v>114</v>
      </c>
      <c r="B18" s="115"/>
      <c r="C18" s="115"/>
      <c r="D18" s="115"/>
      <c r="E18" s="115"/>
      <c r="F18" s="115"/>
      <c r="G18" s="116"/>
    </row>
    <row r="19" spans="1:7" ht="15.75" x14ac:dyDescent="0.25">
      <c r="A19" s="98">
        <v>1</v>
      </c>
      <c r="B19" s="91">
        <v>43594</v>
      </c>
      <c r="C19" s="99" t="s">
        <v>73</v>
      </c>
      <c r="D19" s="93" t="str">
        <f>A7</f>
        <v>BANQUE DE France</v>
      </c>
      <c r="E19" s="94"/>
      <c r="F19" s="94"/>
      <c r="G19" s="95" t="str">
        <f>A8</f>
        <v>CGOS HOSPITALIERE</v>
      </c>
    </row>
    <row r="20" spans="1:7" ht="15.75" x14ac:dyDescent="0.25">
      <c r="A20" s="8">
        <v>2</v>
      </c>
      <c r="B20" s="68">
        <v>43594</v>
      </c>
      <c r="C20" s="4" t="s">
        <v>73</v>
      </c>
      <c r="D20" s="5" t="str">
        <f>A9</f>
        <v>ADAPEI/LMSE</v>
      </c>
      <c r="E20" s="6"/>
      <c r="F20" s="6"/>
      <c r="G20" s="7" t="str">
        <f>A10</f>
        <v>DIGICEL/LMSE</v>
      </c>
    </row>
    <row r="21" spans="1:7" ht="15.75" x14ac:dyDescent="0.25">
      <c r="A21" s="8">
        <v>1</v>
      </c>
      <c r="B21" s="68">
        <v>43594</v>
      </c>
      <c r="C21" s="10" t="s">
        <v>75</v>
      </c>
      <c r="D21" s="5" t="str">
        <f>A8</f>
        <v>CGOS HOSPITALIERE</v>
      </c>
      <c r="E21" s="6"/>
      <c r="F21" s="6"/>
      <c r="G21" s="7" t="str">
        <f>A9</f>
        <v>ADAPEI/LMSE</v>
      </c>
    </row>
    <row r="22" spans="1:7" ht="15.75" x14ac:dyDescent="0.25">
      <c r="A22" s="8">
        <v>2</v>
      </c>
      <c r="B22" s="68">
        <v>43594</v>
      </c>
      <c r="C22" s="9" t="s">
        <v>75</v>
      </c>
      <c r="D22" s="5" t="str">
        <f>A10</f>
        <v>DIGICEL/LMSE</v>
      </c>
      <c r="E22" s="6"/>
      <c r="F22" s="6"/>
      <c r="G22" s="7" t="str">
        <f>A7</f>
        <v>BANQUE DE France</v>
      </c>
    </row>
    <row r="23" spans="1:7" ht="15.75" x14ac:dyDescent="0.25">
      <c r="A23" s="8">
        <v>1</v>
      </c>
      <c r="B23" s="68">
        <v>43594</v>
      </c>
      <c r="C23" s="9" t="s">
        <v>77</v>
      </c>
      <c r="D23" s="5" t="str">
        <f>A8</f>
        <v>CGOS HOSPITALIERE</v>
      </c>
      <c r="E23" s="11"/>
      <c r="F23" s="11"/>
      <c r="G23" s="7" t="str">
        <f>A10</f>
        <v>DIGICEL/LMSE</v>
      </c>
    </row>
    <row r="24" spans="1:7" ht="16.5" thickBot="1" x14ac:dyDescent="0.3">
      <c r="A24" s="12">
        <v>2</v>
      </c>
      <c r="B24" s="69">
        <v>43594</v>
      </c>
      <c r="C24" s="13" t="s">
        <v>77</v>
      </c>
      <c r="D24" s="14" t="str">
        <f>A7</f>
        <v>BANQUE DE France</v>
      </c>
      <c r="E24" s="13"/>
      <c r="F24" s="13"/>
      <c r="G24" s="15" t="str">
        <f>A9</f>
        <v>ADAPEI/LMSE</v>
      </c>
    </row>
    <row r="25" spans="1:7" ht="15.75" x14ac:dyDescent="0.25">
      <c r="A25" s="90">
        <v>2</v>
      </c>
      <c r="B25" s="91">
        <v>43595</v>
      </c>
      <c r="C25" s="92" t="s">
        <v>79</v>
      </c>
      <c r="D25" s="93" t="str">
        <f>A8</f>
        <v>CGOS HOSPITALIERE</v>
      </c>
      <c r="E25" s="94"/>
      <c r="F25" s="94"/>
      <c r="G25" s="95" t="str">
        <f>A9</f>
        <v>ADAPEI/LMSE</v>
      </c>
    </row>
    <row r="26" spans="1:7" ht="15.75" x14ac:dyDescent="0.25">
      <c r="A26" s="8">
        <v>1</v>
      </c>
      <c r="B26" s="68">
        <v>43595</v>
      </c>
      <c r="C26" s="9" t="s">
        <v>79</v>
      </c>
      <c r="D26" s="5" t="str">
        <f>A10</f>
        <v>DIGICEL/LMSE</v>
      </c>
      <c r="E26" s="6"/>
      <c r="F26" s="6"/>
      <c r="G26" s="7" t="str">
        <f>A7</f>
        <v>BANQUE DE France</v>
      </c>
    </row>
    <row r="27" spans="1:7" ht="15.75" x14ac:dyDescent="0.25">
      <c r="A27" s="8">
        <v>2</v>
      </c>
      <c r="B27" s="68">
        <v>43595</v>
      </c>
      <c r="C27" s="9" t="s">
        <v>71</v>
      </c>
      <c r="D27" s="5" t="str">
        <f>A8</f>
        <v>CGOS HOSPITALIERE</v>
      </c>
      <c r="E27" s="11"/>
      <c r="F27" s="11"/>
      <c r="G27" s="7" t="str">
        <f>A10</f>
        <v>DIGICEL/LMSE</v>
      </c>
    </row>
    <row r="28" spans="1:7" ht="15.75" x14ac:dyDescent="0.25">
      <c r="A28" s="8">
        <v>1</v>
      </c>
      <c r="B28" s="68">
        <v>43595</v>
      </c>
      <c r="C28" s="9" t="s">
        <v>71</v>
      </c>
      <c r="D28" s="5" t="str">
        <f>A7</f>
        <v>BANQUE DE France</v>
      </c>
      <c r="E28" s="9"/>
      <c r="F28" s="9"/>
      <c r="G28" s="7" t="str">
        <f>A9</f>
        <v>ADAPEI/LMSE</v>
      </c>
    </row>
    <row r="29" spans="1:7" ht="15.75" x14ac:dyDescent="0.25">
      <c r="A29" s="3">
        <v>2</v>
      </c>
      <c r="B29" s="68">
        <v>43595</v>
      </c>
      <c r="C29" s="4" t="s">
        <v>72</v>
      </c>
      <c r="D29" s="5" t="str">
        <f>A7</f>
        <v>BANQUE DE France</v>
      </c>
      <c r="E29" s="6"/>
      <c r="F29" s="6"/>
      <c r="G29" s="7" t="str">
        <f>A8</f>
        <v>CGOS HOSPITALIERE</v>
      </c>
    </row>
    <row r="30" spans="1:7" ht="16.5" thickBot="1" x14ac:dyDescent="0.3">
      <c r="A30" s="12">
        <v>1</v>
      </c>
      <c r="B30" s="69">
        <v>43595</v>
      </c>
      <c r="C30" s="96" t="s">
        <v>72</v>
      </c>
      <c r="D30" s="14" t="str">
        <f>A9</f>
        <v>ADAPEI/LMSE</v>
      </c>
      <c r="E30" s="97"/>
      <c r="F30" s="97"/>
      <c r="G30" s="15" t="str">
        <f>A10</f>
        <v>DIGICEL/LMSE</v>
      </c>
    </row>
  </sheetData>
  <mergeCells count="14">
    <mergeCell ref="A18:G18"/>
    <mergeCell ref="J14:T15"/>
    <mergeCell ref="A9:C9"/>
    <mergeCell ref="A10:C10"/>
    <mergeCell ref="A15:G15"/>
    <mergeCell ref="D16:G16"/>
    <mergeCell ref="E17:F17"/>
    <mergeCell ref="A8:C8"/>
    <mergeCell ref="J8:T8"/>
    <mergeCell ref="C1:F2"/>
    <mergeCell ref="H1:U2"/>
    <mergeCell ref="A6:C6"/>
    <mergeCell ref="E6:F6"/>
    <mergeCell ref="A7:C7"/>
  </mergeCells>
  <pageMargins left="0.19685039370078741" right="0.19685039370078741" top="0.19685039370078741" bottom="0.19685039370078741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27"/>
  <sheetViews>
    <sheetView topLeftCell="B2" workbookViewId="0">
      <selection activeCell="K5" sqref="K5:Q5"/>
    </sheetView>
  </sheetViews>
  <sheetFormatPr baseColWidth="10" defaultRowHeight="15" x14ac:dyDescent="0.25"/>
  <cols>
    <col min="2" max="2" width="7.28515625" customWidth="1"/>
    <col min="3" max="4" width="7.7109375" customWidth="1"/>
    <col min="5" max="5" width="15.140625" customWidth="1"/>
    <col min="6" max="6" width="7.140625" customWidth="1"/>
    <col min="7" max="7" width="6.7109375" customWidth="1"/>
    <col min="8" max="8" width="15" customWidth="1"/>
  </cols>
  <sheetData>
    <row r="3" spans="1:17" ht="15" customHeight="1" x14ac:dyDescent="0.25">
      <c r="B3" s="145" t="s">
        <v>41</v>
      </c>
      <c r="C3" s="145"/>
      <c r="D3" s="145"/>
      <c r="E3" s="145"/>
      <c r="F3" s="145"/>
      <c r="G3" s="145"/>
      <c r="H3" s="145"/>
      <c r="I3" s="41"/>
      <c r="K3" s="146" t="s">
        <v>51</v>
      </c>
      <c r="L3" s="146"/>
      <c r="M3" s="146"/>
      <c r="N3" s="146"/>
      <c r="O3" s="146"/>
      <c r="P3" s="146"/>
      <c r="Q3" s="146"/>
    </row>
    <row r="4" spans="1:17" s="66" customFormat="1" ht="15" customHeight="1" thickBot="1" x14ac:dyDescent="0.3">
      <c r="B4" s="145"/>
      <c r="C4" s="145"/>
      <c r="D4" s="145"/>
      <c r="E4" s="145"/>
      <c r="F4" s="145"/>
      <c r="G4" s="145"/>
      <c r="H4" s="145"/>
      <c r="K4" s="146"/>
      <c r="L4" s="146"/>
      <c r="M4" s="146"/>
      <c r="N4" s="146"/>
      <c r="O4" s="146"/>
      <c r="P4" s="146"/>
      <c r="Q4" s="146"/>
    </row>
    <row r="5" spans="1:17" s="66" customFormat="1" ht="15" customHeight="1" thickBot="1" x14ac:dyDescent="0.3">
      <c r="B5" s="114" t="s">
        <v>114</v>
      </c>
      <c r="C5" s="115"/>
      <c r="D5" s="115"/>
      <c r="E5" s="115"/>
      <c r="F5" s="115"/>
      <c r="G5" s="115"/>
      <c r="H5" s="116"/>
      <c r="K5" s="114" t="s">
        <v>114</v>
      </c>
      <c r="L5" s="115"/>
      <c r="M5" s="115"/>
      <c r="N5" s="115"/>
      <c r="O5" s="115"/>
      <c r="P5" s="115"/>
      <c r="Q5" s="116"/>
    </row>
    <row r="6" spans="1:17" ht="15.75" thickBot="1" x14ac:dyDescent="0.3">
      <c r="A6" s="40"/>
      <c r="B6" s="44"/>
      <c r="C6" s="141" t="s">
        <v>27</v>
      </c>
      <c r="D6" s="142"/>
      <c r="E6" s="142"/>
      <c r="F6" s="142"/>
      <c r="G6" s="142"/>
      <c r="H6" s="143"/>
      <c r="I6" s="41"/>
      <c r="K6" s="84"/>
      <c r="L6" s="144" t="s">
        <v>27</v>
      </c>
      <c r="M6" s="144"/>
      <c r="N6" s="144"/>
      <c r="O6" s="144"/>
      <c r="P6" s="144"/>
      <c r="Q6" s="144"/>
    </row>
    <row r="7" spans="1:17" x14ac:dyDescent="0.25">
      <c r="A7" s="40"/>
      <c r="B7" s="45" t="s">
        <v>9</v>
      </c>
      <c r="C7" s="46" t="s">
        <v>10</v>
      </c>
      <c r="D7" s="46" t="s">
        <v>11</v>
      </c>
      <c r="E7" s="47"/>
      <c r="F7" s="139" t="s">
        <v>28</v>
      </c>
      <c r="G7" s="140"/>
      <c r="H7" s="48"/>
      <c r="K7" s="34" t="s">
        <v>9</v>
      </c>
      <c r="L7" s="34" t="s">
        <v>10</v>
      </c>
      <c r="M7" s="34" t="s">
        <v>11</v>
      </c>
      <c r="N7" s="85"/>
      <c r="O7" s="144" t="s">
        <v>28</v>
      </c>
      <c r="P7" s="144"/>
      <c r="Q7" s="85"/>
    </row>
    <row r="8" spans="1:17" x14ac:dyDescent="0.25">
      <c r="A8" s="40"/>
      <c r="B8" s="49">
        <v>1</v>
      </c>
      <c r="C8" s="42">
        <v>43595</v>
      </c>
      <c r="D8" s="50" t="s">
        <v>80</v>
      </c>
      <c r="E8" s="58" t="s">
        <v>44</v>
      </c>
      <c r="F8" s="51"/>
      <c r="G8" s="51"/>
      <c r="H8" s="52" t="s">
        <v>46</v>
      </c>
      <c r="K8" s="83">
        <v>2</v>
      </c>
      <c r="L8" s="68">
        <v>43595</v>
      </c>
      <c r="M8" s="75" t="s">
        <v>80</v>
      </c>
      <c r="N8" s="82" t="s">
        <v>52</v>
      </c>
      <c r="O8" s="76"/>
      <c r="P8" s="76"/>
      <c r="Q8" s="82" t="s">
        <v>53</v>
      </c>
    </row>
    <row r="9" spans="1:17" x14ac:dyDescent="0.25">
      <c r="A9" s="40"/>
      <c r="B9" s="49">
        <v>1</v>
      </c>
      <c r="C9" s="42">
        <v>43595</v>
      </c>
      <c r="D9" s="50" t="s">
        <v>81</v>
      </c>
      <c r="E9" s="58" t="s">
        <v>43</v>
      </c>
      <c r="F9" s="51"/>
      <c r="G9" s="51"/>
      <c r="H9" s="52" t="s">
        <v>47</v>
      </c>
      <c r="K9" s="83">
        <v>2</v>
      </c>
      <c r="L9" s="68">
        <v>43595</v>
      </c>
      <c r="M9" s="75" t="s">
        <v>81</v>
      </c>
      <c r="N9" s="82" t="s">
        <v>54</v>
      </c>
      <c r="O9" s="76"/>
      <c r="P9" s="76"/>
      <c r="Q9" s="82" t="s">
        <v>55</v>
      </c>
    </row>
    <row r="10" spans="1:17" x14ac:dyDescent="0.25">
      <c r="A10" s="40"/>
      <c r="B10" s="59">
        <v>1</v>
      </c>
      <c r="C10" s="60">
        <v>43595</v>
      </c>
      <c r="D10" s="61" t="s">
        <v>82</v>
      </c>
      <c r="E10" s="62" t="s">
        <v>42</v>
      </c>
      <c r="F10" s="63"/>
      <c r="G10" s="63"/>
      <c r="H10" s="64" t="s">
        <v>48</v>
      </c>
      <c r="K10" s="83">
        <v>3</v>
      </c>
      <c r="L10" s="68">
        <v>43595</v>
      </c>
      <c r="M10" s="75" t="s">
        <v>81</v>
      </c>
      <c r="N10" s="82" t="s">
        <v>56</v>
      </c>
      <c r="O10" s="76"/>
      <c r="P10" s="76"/>
      <c r="Q10" s="82" t="s">
        <v>57</v>
      </c>
    </row>
    <row r="11" spans="1:17" x14ac:dyDescent="0.25">
      <c r="A11" s="40"/>
      <c r="B11" s="65">
        <v>1</v>
      </c>
      <c r="C11" s="42">
        <v>43595</v>
      </c>
      <c r="D11" s="50" t="s">
        <v>83</v>
      </c>
      <c r="E11" s="58" t="s">
        <v>49</v>
      </c>
      <c r="F11" s="51"/>
      <c r="G11" s="51"/>
      <c r="H11" s="58" t="s">
        <v>50</v>
      </c>
      <c r="K11" s="67"/>
      <c r="L11" s="67"/>
      <c r="M11" s="67"/>
      <c r="N11" s="67"/>
      <c r="O11" s="67"/>
      <c r="P11" s="67"/>
      <c r="Q11" s="67"/>
    </row>
    <row r="12" spans="1:17" x14ac:dyDescent="0.25">
      <c r="A12" s="40"/>
      <c r="B12" s="40"/>
      <c r="C12" s="40"/>
      <c r="D12" s="40"/>
      <c r="E12" s="40"/>
      <c r="F12" s="40"/>
      <c r="G12" s="40"/>
      <c r="H12" s="40"/>
      <c r="K12" s="67"/>
      <c r="L12" s="67"/>
      <c r="M12" s="67"/>
      <c r="N12" s="67"/>
      <c r="O12" s="67"/>
      <c r="P12" s="67"/>
      <c r="Q12" s="67"/>
    </row>
    <row r="13" spans="1:17" s="67" customFormat="1" ht="15.75" thickBot="1" x14ac:dyDescent="0.3">
      <c r="B13" s="41"/>
      <c r="C13" s="41"/>
      <c r="D13" s="41"/>
      <c r="E13" s="41"/>
      <c r="F13" s="41"/>
      <c r="G13" s="41"/>
      <c r="H13" s="41"/>
      <c r="K13" s="84"/>
      <c r="L13" s="144" t="s">
        <v>58</v>
      </c>
      <c r="M13" s="144"/>
      <c r="N13" s="144"/>
      <c r="O13" s="144"/>
      <c r="P13" s="144"/>
      <c r="Q13" s="144"/>
    </row>
    <row r="14" spans="1:17" s="67" customFormat="1" ht="15.75" thickBot="1" x14ac:dyDescent="0.3">
      <c r="B14" s="44"/>
      <c r="C14" s="141" t="s">
        <v>29</v>
      </c>
      <c r="D14" s="142"/>
      <c r="E14" s="142"/>
      <c r="F14" s="142"/>
      <c r="G14" s="142"/>
      <c r="H14" s="143"/>
      <c r="K14" s="34" t="s">
        <v>9</v>
      </c>
      <c r="L14" s="34" t="s">
        <v>10</v>
      </c>
      <c r="M14" s="34" t="s">
        <v>11</v>
      </c>
      <c r="N14" s="85"/>
      <c r="O14" s="144" t="s">
        <v>28</v>
      </c>
      <c r="P14" s="144"/>
      <c r="Q14" s="85"/>
    </row>
    <row r="15" spans="1:17" x14ac:dyDescent="0.25">
      <c r="A15" s="40"/>
      <c r="B15" s="45" t="s">
        <v>9</v>
      </c>
      <c r="C15" s="46" t="s">
        <v>10</v>
      </c>
      <c r="D15" s="46" t="s">
        <v>11</v>
      </c>
      <c r="E15" s="47"/>
      <c r="F15" s="139" t="s">
        <v>30</v>
      </c>
      <c r="G15" s="140"/>
      <c r="H15" s="48"/>
      <c r="K15" s="83">
        <v>2</v>
      </c>
      <c r="L15" s="68">
        <v>43595</v>
      </c>
      <c r="M15" s="75" t="s">
        <v>82</v>
      </c>
      <c r="N15" s="82" t="s">
        <v>45</v>
      </c>
      <c r="O15" s="76"/>
      <c r="P15" s="76"/>
      <c r="Q15" s="82" t="s">
        <v>59</v>
      </c>
    </row>
    <row r="16" spans="1:17" ht="15.75" thickBot="1" x14ac:dyDescent="0.3">
      <c r="A16" s="40"/>
      <c r="B16" s="53">
        <v>1</v>
      </c>
      <c r="C16" s="43">
        <v>43596</v>
      </c>
      <c r="D16" s="54" t="s">
        <v>84</v>
      </c>
      <c r="E16" s="55" t="s">
        <v>31</v>
      </c>
      <c r="F16" s="56"/>
      <c r="G16" s="56"/>
      <c r="H16" s="57" t="s">
        <v>32</v>
      </c>
      <c r="K16" s="83">
        <v>2</v>
      </c>
      <c r="L16" s="68">
        <v>43595</v>
      </c>
      <c r="M16" s="75" t="s">
        <v>83</v>
      </c>
      <c r="N16" s="82" t="s">
        <v>60</v>
      </c>
      <c r="O16" s="76"/>
      <c r="P16" s="76"/>
      <c r="Q16" s="82" t="s">
        <v>61</v>
      </c>
    </row>
    <row r="17" spans="1:17" ht="15.75" thickBot="1" x14ac:dyDescent="0.3">
      <c r="A17" s="40"/>
      <c r="B17" s="53">
        <v>1</v>
      </c>
      <c r="C17" s="43">
        <v>43596</v>
      </c>
      <c r="D17" s="54" t="s">
        <v>85</v>
      </c>
      <c r="E17" s="55" t="s">
        <v>33</v>
      </c>
      <c r="F17" s="56"/>
      <c r="G17" s="56"/>
      <c r="H17" s="57" t="s">
        <v>34</v>
      </c>
    </row>
    <row r="18" spans="1:17" ht="15.75" thickBot="1" x14ac:dyDescent="0.3">
      <c r="A18" s="40"/>
      <c r="B18" s="41"/>
      <c r="C18" s="41"/>
      <c r="D18" s="41"/>
      <c r="E18" s="41"/>
      <c r="F18" s="41"/>
      <c r="G18" s="41"/>
      <c r="H18" s="41"/>
      <c r="K18" s="70"/>
      <c r="L18" s="141" t="s">
        <v>35</v>
      </c>
      <c r="M18" s="142"/>
      <c r="N18" s="142"/>
      <c r="O18" s="142"/>
      <c r="P18" s="142"/>
      <c r="Q18" s="143"/>
    </row>
    <row r="19" spans="1:17" ht="15.75" thickBot="1" x14ac:dyDescent="0.3">
      <c r="A19" s="40"/>
      <c r="B19" s="44"/>
      <c r="C19" s="141" t="s">
        <v>35</v>
      </c>
      <c r="D19" s="142"/>
      <c r="E19" s="142"/>
      <c r="F19" s="142"/>
      <c r="G19" s="142"/>
      <c r="H19" s="143"/>
      <c r="K19" s="71" t="s">
        <v>9</v>
      </c>
      <c r="L19" s="72" t="s">
        <v>10</v>
      </c>
      <c r="M19" s="72" t="s">
        <v>11</v>
      </c>
      <c r="N19" s="73"/>
      <c r="O19" s="139" t="s">
        <v>30</v>
      </c>
      <c r="P19" s="140"/>
      <c r="Q19" s="74"/>
    </row>
    <row r="20" spans="1:17" ht="15.75" thickBot="1" x14ac:dyDescent="0.3">
      <c r="A20" s="40"/>
      <c r="B20" s="45" t="s">
        <v>9</v>
      </c>
      <c r="C20" s="46" t="s">
        <v>10</v>
      </c>
      <c r="D20" s="46" t="s">
        <v>11</v>
      </c>
      <c r="E20" s="47"/>
      <c r="F20" s="139" t="s">
        <v>30</v>
      </c>
      <c r="G20" s="140"/>
      <c r="H20" s="48"/>
      <c r="K20" s="77">
        <v>2</v>
      </c>
      <c r="L20" s="69">
        <v>43596</v>
      </c>
      <c r="M20" s="78" t="s">
        <v>88</v>
      </c>
      <c r="N20" s="79" t="s">
        <v>36</v>
      </c>
      <c r="O20" s="80"/>
      <c r="P20" s="80"/>
      <c r="Q20" s="81" t="s">
        <v>37</v>
      </c>
    </row>
    <row r="21" spans="1:17" ht="15.75" thickBot="1" x14ac:dyDescent="0.3">
      <c r="A21" s="40"/>
      <c r="B21" s="53">
        <v>1</v>
      </c>
      <c r="C21" s="43">
        <v>43596</v>
      </c>
      <c r="D21" s="54" t="s">
        <v>86</v>
      </c>
      <c r="E21" s="55" t="s">
        <v>36</v>
      </c>
      <c r="F21" s="56"/>
      <c r="G21" s="56"/>
      <c r="H21" s="57" t="s">
        <v>37</v>
      </c>
      <c r="K21" s="67"/>
      <c r="L21" s="67"/>
      <c r="M21" s="67"/>
      <c r="N21" s="67"/>
      <c r="O21" s="67"/>
      <c r="P21" s="67"/>
      <c r="Q21" s="67"/>
    </row>
    <row r="22" spans="1:17" ht="15.75" thickBot="1" x14ac:dyDescent="0.3">
      <c r="A22" s="40"/>
      <c r="B22" s="41"/>
      <c r="C22" s="41"/>
      <c r="D22" s="41"/>
      <c r="E22" s="41"/>
      <c r="F22" s="41"/>
      <c r="G22" s="41"/>
      <c r="H22" s="41"/>
      <c r="K22" s="70"/>
      <c r="L22" s="141" t="s">
        <v>38</v>
      </c>
      <c r="M22" s="142"/>
      <c r="N22" s="142"/>
      <c r="O22" s="142"/>
      <c r="P22" s="142"/>
      <c r="Q22" s="143"/>
    </row>
    <row r="23" spans="1:17" ht="15.75" thickBot="1" x14ac:dyDescent="0.3">
      <c r="A23" s="40"/>
      <c r="B23" s="44"/>
      <c r="C23" s="141" t="s">
        <v>90</v>
      </c>
      <c r="D23" s="142"/>
      <c r="E23" s="142"/>
      <c r="F23" s="142"/>
      <c r="G23" s="142"/>
      <c r="H23" s="143"/>
      <c r="K23" s="71" t="s">
        <v>9</v>
      </c>
      <c r="L23" s="72" t="s">
        <v>10</v>
      </c>
      <c r="M23" s="72" t="s">
        <v>11</v>
      </c>
      <c r="N23" s="73"/>
      <c r="O23" s="139" t="s">
        <v>30</v>
      </c>
      <c r="P23" s="140"/>
      <c r="Q23" s="74"/>
    </row>
    <row r="24" spans="1:17" ht="15.75" thickBot="1" x14ac:dyDescent="0.3">
      <c r="A24" s="40"/>
      <c r="B24" s="45" t="s">
        <v>9</v>
      </c>
      <c r="C24" s="46" t="s">
        <v>10</v>
      </c>
      <c r="D24" s="46" t="s">
        <v>11</v>
      </c>
      <c r="E24" s="47"/>
      <c r="F24" s="139" t="s">
        <v>30</v>
      </c>
      <c r="G24" s="140"/>
      <c r="H24" s="48"/>
      <c r="K24" s="77">
        <v>2</v>
      </c>
      <c r="L24" s="69">
        <v>43596</v>
      </c>
      <c r="M24" s="78" t="s">
        <v>89</v>
      </c>
      <c r="N24" s="79" t="s">
        <v>39</v>
      </c>
      <c r="O24" s="80"/>
      <c r="P24" s="80"/>
      <c r="Q24" s="81" t="s">
        <v>40</v>
      </c>
    </row>
    <row r="25" spans="1:17" ht="15.75" thickBot="1" x14ac:dyDescent="0.3">
      <c r="A25" s="40"/>
      <c r="B25" s="53">
        <v>1</v>
      </c>
      <c r="C25" s="43">
        <v>43596</v>
      </c>
      <c r="D25" s="54" t="s">
        <v>87</v>
      </c>
      <c r="E25" s="55" t="s">
        <v>39</v>
      </c>
      <c r="F25" s="56"/>
      <c r="G25" s="56"/>
      <c r="H25" s="57" t="s">
        <v>40</v>
      </c>
    </row>
    <row r="26" spans="1:17" x14ac:dyDescent="0.25">
      <c r="A26" s="40"/>
    </row>
    <row r="27" spans="1:17" x14ac:dyDescent="0.25">
      <c r="A27" s="40"/>
    </row>
  </sheetData>
  <mergeCells count="20">
    <mergeCell ref="F24:G24"/>
    <mergeCell ref="C6:H6"/>
    <mergeCell ref="F7:G7"/>
    <mergeCell ref="C14:H14"/>
    <mergeCell ref="F15:G15"/>
    <mergeCell ref="C19:H19"/>
    <mergeCell ref="F20:G20"/>
    <mergeCell ref="C23:H23"/>
    <mergeCell ref="L6:Q6"/>
    <mergeCell ref="O7:P7"/>
    <mergeCell ref="B3:H4"/>
    <mergeCell ref="B5:H5"/>
    <mergeCell ref="K3:Q4"/>
    <mergeCell ref="K5:Q5"/>
    <mergeCell ref="O19:P19"/>
    <mergeCell ref="L22:Q22"/>
    <mergeCell ref="O23:P23"/>
    <mergeCell ref="L13:Q13"/>
    <mergeCell ref="O14:P14"/>
    <mergeCell ref="L18:Q18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Poule A</vt:lpstr>
      <vt:lpstr>Poule B</vt:lpstr>
      <vt:lpstr>Poule C</vt:lpstr>
      <vt:lpstr>Poule Féminine</vt:lpstr>
      <vt:lpstr>Phases finales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Thomas le lann</cp:lastModifiedBy>
  <cp:lastPrinted>2019-05-07T14:53:20Z</cp:lastPrinted>
  <dcterms:created xsi:type="dcterms:W3CDTF">2019-04-26T12:21:49Z</dcterms:created>
  <dcterms:modified xsi:type="dcterms:W3CDTF">2019-05-07T14:54:47Z</dcterms:modified>
</cp:coreProperties>
</file>